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1721"/>
  <workbookPr showInkAnnotation="0" autoCompressPictures="0"/>
  <bookViews>
    <workbookView xWindow="0" yWindow="0" windowWidth="25680" windowHeight="28360" tabRatio="757"/>
  </bookViews>
  <sheets>
    <sheet name="DESTRUCTIONS" sheetId="20" r:id="rId1"/>
    <sheet name="Cycle 1" sheetId="8" r:id="rId2"/>
    <sheet name="Cycle 2" sheetId="19" r:id="rId3"/>
    <sheet name="Cycle 3" sheetId="25" r:id="rId4"/>
    <sheet name="Cycle 4" sheetId="26" r:id="rId5"/>
    <sheet name="Cycle 5" sheetId="27" r:id="rId6"/>
    <sheet name="Cycle 6" sheetId="29" r:id="rId7"/>
    <sheet name="Cycle 7" sheetId="30" r:id="rId8"/>
  </sheets>
  <definedNames>
    <definedName name="_xlnm._FilterDatabase" localSheetId="1" hidden="1">'Cycle 1'!$C$10:$C$48</definedName>
    <definedName name="_xlnm.Print_Area" localSheetId="1">'Cycle 1'!$A$8:$J$57</definedName>
    <definedName name="_xlnm.Print_Area" localSheetId="2">'Cycle 2'!$A$8:$J$57</definedName>
    <definedName name="_xlnm.Print_Area" localSheetId="3">'Cycle 3'!$A$8:$J$57</definedName>
    <definedName name="_xlnm.Print_Area" localSheetId="4">'Cycle 4'!$A$8:$J$57</definedName>
    <definedName name="_xlnm.Print_Area" localSheetId="5">'Cycle 5'!$A$8:$J$57</definedName>
    <definedName name="_xlnm.Print_Area" localSheetId="6">'Cycle 6'!$A$8:$J$57</definedName>
    <definedName name="_xlnm.Print_Area" localSheetId="7">'Cycle 7'!$A$8:$J$57</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52" i="25" l="1"/>
  <c r="A43" i="25"/>
  <c r="A34" i="25"/>
  <c r="A28" i="25"/>
  <c r="A19" i="25"/>
  <c r="A10" i="25"/>
  <c r="A52" i="26"/>
  <c r="A43" i="26"/>
  <c r="A34" i="26"/>
  <c r="A28" i="26"/>
  <c r="A19" i="26"/>
  <c r="A10" i="26"/>
  <c r="A52" i="27"/>
  <c r="A43" i="27"/>
  <c r="A34" i="27"/>
  <c r="A28" i="27"/>
  <c r="A19" i="27"/>
  <c r="A10" i="27"/>
  <c r="A52" i="29"/>
  <c r="A43" i="29"/>
  <c r="A34" i="29"/>
  <c r="A28" i="29"/>
  <c r="A19" i="29"/>
  <c r="A10" i="29"/>
  <c r="A52" i="30"/>
  <c r="A43" i="30"/>
  <c r="A34" i="30"/>
  <c r="A28" i="30"/>
  <c r="A19" i="30"/>
  <c r="A10" i="30"/>
  <c r="A52" i="19"/>
  <c r="A43" i="19"/>
  <c r="A34" i="19"/>
  <c r="A28" i="19"/>
  <c r="A19" i="19"/>
  <c r="A10" i="19"/>
  <c r="E64" i="30"/>
  <c r="D64" i="30"/>
  <c r="C64" i="30"/>
  <c r="E63" i="30"/>
  <c r="D63" i="30"/>
  <c r="C63" i="30"/>
  <c r="E62" i="30"/>
  <c r="D62" i="30"/>
  <c r="C62" i="30"/>
  <c r="E61" i="30"/>
  <c r="D61" i="30"/>
  <c r="C61" i="30"/>
  <c r="C51" i="30"/>
  <c r="B51" i="30"/>
  <c r="C50" i="30"/>
  <c r="B50" i="30"/>
  <c r="C49" i="30"/>
  <c r="B49" i="30"/>
  <c r="C42" i="30"/>
  <c r="B42" i="30"/>
  <c r="C41" i="30"/>
  <c r="B41" i="30"/>
  <c r="C40" i="30"/>
  <c r="B40" i="30"/>
  <c r="C27" i="30"/>
  <c r="B27" i="30"/>
  <c r="C26" i="30"/>
  <c r="B26" i="30"/>
  <c r="C25" i="30"/>
  <c r="B25" i="30"/>
  <c r="C18" i="30"/>
  <c r="B18" i="30"/>
  <c r="C17" i="30"/>
  <c r="B17" i="30"/>
  <c r="C16" i="30"/>
  <c r="B16" i="30"/>
  <c r="G64" i="30"/>
  <c r="H7" i="30"/>
  <c r="G7" i="30"/>
  <c r="C7" i="30"/>
  <c r="G63" i="30"/>
  <c r="H6" i="30"/>
  <c r="G6" i="30"/>
  <c r="C6" i="30"/>
  <c r="G62" i="30"/>
  <c r="H5" i="30"/>
  <c r="G5" i="30"/>
  <c r="C5" i="30"/>
  <c r="G61" i="30"/>
  <c r="H4" i="30"/>
  <c r="G4" i="30"/>
  <c r="C4" i="30"/>
  <c r="I51" i="30"/>
  <c r="E51" i="30"/>
  <c r="G51" i="30"/>
  <c r="I50" i="30"/>
  <c r="E50" i="30"/>
  <c r="G50" i="30"/>
  <c r="I49" i="30"/>
  <c r="E49" i="30"/>
  <c r="G49" i="30"/>
  <c r="I48" i="30"/>
  <c r="G48" i="30"/>
  <c r="E48" i="30"/>
  <c r="C48" i="30"/>
  <c r="I47" i="30"/>
  <c r="G47" i="30"/>
  <c r="E47" i="30"/>
  <c r="C47" i="30"/>
  <c r="I46" i="30"/>
  <c r="G46" i="30"/>
  <c r="E46" i="30"/>
  <c r="C46" i="30"/>
  <c r="E45" i="30"/>
  <c r="G45" i="30"/>
  <c r="C45" i="30"/>
  <c r="E44" i="30"/>
  <c r="G44" i="30"/>
  <c r="C44" i="30"/>
  <c r="C43" i="30"/>
  <c r="E43" i="30"/>
  <c r="G43" i="30"/>
  <c r="I42" i="30"/>
  <c r="E42" i="30"/>
  <c r="G42" i="30"/>
  <c r="I41" i="30"/>
  <c r="E41" i="30"/>
  <c r="G41" i="30"/>
  <c r="I40" i="30"/>
  <c r="E40" i="30"/>
  <c r="G40" i="30"/>
  <c r="I39" i="30"/>
  <c r="G39" i="30"/>
  <c r="E39" i="30"/>
  <c r="C39" i="30"/>
  <c r="I38" i="30"/>
  <c r="G38" i="30"/>
  <c r="E38" i="30"/>
  <c r="C38" i="30"/>
  <c r="I37" i="30"/>
  <c r="G37" i="30"/>
  <c r="E37" i="30"/>
  <c r="C37" i="30"/>
  <c r="E36" i="30"/>
  <c r="G36" i="30"/>
  <c r="C36" i="30"/>
  <c r="E35" i="30"/>
  <c r="G35" i="30"/>
  <c r="C35" i="30"/>
  <c r="C34" i="30"/>
  <c r="E34" i="30"/>
  <c r="G34" i="30"/>
  <c r="I27" i="30"/>
  <c r="E27" i="30"/>
  <c r="G27" i="30"/>
  <c r="I26" i="30"/>
  <c r="E26" i="30"/>
  <c r="G26" i="30"/>
  <c r="I25" i="30"/>
  <c r="E25" i="30"/>
  <c r="G25" i="30"/>
  <c r="I24" i="30"/>
  <c r="G24" i="30"/>
  <c r="E24" i="30"/>
  <c r="C24" i="30"/>
  <c r="I23" i="30"/>
  <c r="G23" i="30"/>
  <c r="E23" i="30"/>
  <c r="C23" i="30"/>
  <c r="I22" i="30"/>
  <c r="G22" i="30"/>
  <c r="E22" i="30"/>
  <c r="C22" i="30"/>
  <c r="E21" i="30"/>
  <c r="G21" i="30"/>
  <c r="C21" i="30"/>
  <c r="E20" i="30"/>
  <c r="G20" i="30"/>
  <c r="C20" i="30"/>
  <c r="C19" i="30"/>
  <c r="E19" i="30"/>
  <c r="G19" i="30"/>
  <c r="I18" i="30"/>
  <c r="E18" i="30"/>
  <c r="G18" i="30"/>
  <c r="I17" i="30"/>
  <c r="E17" i="30"/>
  <c r="G17" i="30"/>
  <c r="I16" i="30"/>
  <c r="E16" i="30"/>
  <c r="G16" i="30"/>
  <c r="I15" i="30"/>
  <c r="G15" i="30"/>
  <c r="E15" i="30"/>
  <c r="C15" i="30"/>
  <c r="I14" i="30"/>
  <c r="G14" i="30"/>
  <c r="E14" i="30"/>
  <c r="C14" i="30"/>
  <c r="I13" i="30"/>
  <c r="G13" i="30"/>
  <c r="E13" i="30"/>
  <c r="C13" i="30"/>
  <c r="E12" i="30"/>
  <c r="G12" i="30"/>
  <c r="C12" i="30"/>
  <c r="E11" i="30"/>
  <c r="G11" i="30"/>
  <c r="C11" i="30"/>
  <c r="C10" i="30"/>
  <c r="E10" i="30"/>
  <c r="G10" i="30"/>
  <c r="F7" i="30"/>
  <c r="D7" i="30"/>
  <c r="F6" i="30"/>
  <c r="D6" i="30"/>
  <c r="F5" i="30"/>
  <c r="D5" i="30"/>
  <c r="F4" i="30"/>
  <c r="D4" i="30"/>
  <c r="E64" i="29"/>
  <c r="D64" i="29"/>
  <c r="C64" i="29"/>
  <c r="E63" i="29"/>
  <c r="D63" i="29"/>
  <c r="C63" i="29"/>
  <c r="E62" i="29"/>
  <c r="D62" i="29"/>
  <c r="C62" i="29"/>
  <c r="E61" i="29"/>
  <c r="D61" i="29"/>
  <c r="C61" i="29"/>
  <c r="C51" i="29"/>
  <c r="B51" i="29"/>
  <c r="C50" i="29"/>
  <c r="B50" i="29"/>
  <c r="C49" i="29"/>
  <c r="B49" i="29"/>
  <c r="C42" i="29"/>
  <c r="B42" i="29"/>
  <c r="C41" i="29"/>
  <c r="B41" i="29"/>
  <c r="C40" i="29"/>
  <c r="B40" i="29"/>
  <c r="C27" i="29"/>
  <c r="B27" i="29"/>
  <c r="C26" i="29"/>
  <c r="B26" i="29"/>
  <c r="C25" i="29"/>
  <c r="B25" i="29"/>
  <c r="C18" i="29"/>
  <c r="B18" i="29"/>
  <c r="C17" i="29"/>
  <c r="B17" i="29"/>
  <c r="C16" i="29"/>
  <c r="B16" i="29"/>
  <c r="G64" i="29"/>
  <c r="H7" i="29"/>
  <c r="G7" i="29"/>
  <c r="C7" i="29"/>
  <c r="G63" i="29"/>
  <c r="H6" i="29"/>
  <c r="G6" i="29"/>
  <c r="C6" i="29"/>
  <c r="G62" i="29"/>
  <c r="H5" i="29"/>
  <c r="G5" i="29"/>
  <c r="C5" i="29"/>
  <c r="G61" i="29"/>
  <c r="H4" i="29"/>
  <c r="G4" i="29"/>
  <c r="C4" i="29"/>
  <c r="I51" i="29"/>
  <c r="E51" i="29"/>
  <c r="G51" i="29"/>
  <c r="I50" i="29"/>
  <c r="E50" i="29"/>
  <c r="G50" i="29"/>
  <c r="I49" i="29"/>
  <c r="E49" i="29"/>
  <c r="G49" i="29"/>
  <c r="I48" i="29"/>
  <c r="G48" i="29"/>
  <c r="E48" i="29"/>
  <c r="C48" i="29"/>
  <c r="I47" i="29"/>
  <c r="G47" i="29"/>
  <c r="E47" i="29"/>
  <c r="C47" i="29"/>
  <c r="I46" i="29"/>
  <c r="G46" i="29"/>
  <c r="E46" i="29"/>
  <c r="C46" i="29"/>
  <c r="E45" i="29"/>
  <c r="G45" i="29"/>
  <c r="C45" i="29"/>
  <c r="E44" i="29"/>
  <c r="G44" i="29"/>
  <c r="C44" i="29"/>
  <c r="C43" i="29"/>
  <c r="E43" i="29"/>
  <c r="G43" i="29"/>
  <c r="I42" i="29"/>
  <c r="E42" i="29"/>
  <c r="G42" i="29"/>
  <c r="I41" i="29"/>
  <c r="E41" i="29"/>
  <c r="G41" i="29"/>
  <c r="I40" i="29"/>
  <c r="E40" i="29"/>
  <c r="G40" i="29"/>
  <c r="I39" i="29"/>
  <c r="G39" i="29"/>
  <c r="E39" i="29"/>
  <c r="C39" i="29"/>
  <c r="I38" i="29"/>
  <c r="G38" i="29"/>
  <c r="E38" i="29"/>
  <c r="C38" i="29"/>
  <c r="I37" i="29"/>
  <c r="G37" i="29"/>
  <c r="E37" i="29"/>
  <c r="C37" i="29"/>
  <c r="E36" i="29"/>
  <c r="G36" i="29"/>
  <c r="C36" i="29"/>
  <c r="E35" i="29"/>
  <c r="G35" i="29"/>
  <c r="C35" i="29"/>
  <c r="C34" i="29"/>
  <c r="E34" i="29"/>
  <c r="G34" i="29"/>
  <c r="I27" i="29"/>
  <c r="E27" i="29"/>
  <c r="G27" i="29"/>
  <c r="I26" i="29"/>
  <c r="E26" i="29"/>
  <c r="G26" i="29"/>
  <c r="I25" i="29"/>
  <c r="E25" i="29"/>
  <c r="G25" i="29"/>
  <c r="I24" i="29"/>
  <c r="G24" i="29"/>
  <c r="E24" i="29"/>
  <c r="C24" i="29"/>
  <c r="I23" i="29"/>
  <c r="G23" i="29"/>
  <c r="E23" i="29"/>
  <c r="C23" i="29"/>
  <c r="I22" i="29"/>
  <c r="G22" i="29"/>
  <c r="E22" i="29"/>
  <c r="C22" i="29"/>
  <c r="E21" i="29"/>
  <c r="G21" i="29"/>
  <c r="C21" i="29"/>
  <c r="E20" i="29"/>
  <c r="G20" i="29"/>
  <c r="C20" i="29"/>
  <c r="C19" i="29"/>
  <c r="E19" i="29"/>
  <c r="G19" i="29"/>
  <c r="I18" i="29"/>
  <c r="E18" i="29"/>
  <c r="G18" i="29"/>
  <c r="I17" i="29"/>
  <c r="E17" i="29"/>
  <c r="G17" i="29"/>
  <c r="I16" i="29"/>
  <c r="E16" i="29"/>
  <c r="G16" i="29"/>
  <c r="I15" i="29"/>
  <c r="G15" i="29"/>
  <c r="E15" i="29"/>
  <c r="C15" i="29"/>
  <c r="I14" i="29"/>
  <c r="G14" i="29"/>
  <c r="E14" i="29"/>
  <c r="C14" i="29"/>
  <c r="I13" i="29"/>
  <c r="G13" i="29"/>
  <c r="E13" i="29"/>
  <c r="C13" i="29"/>
  <c r="E12" i="29"/>
  <c r="G12" i="29"/>
  <c r="C12" i="29"/>
  <c r="E11" i="29"/>
  <c r="G11" i="29"/>
  <c r="C11" i="29"/>
  <c r="C10" i="29"/>
  <c r="E10" i="29"/>
  <c r="G10" i="29"/>
  <c r="F7" i="29"/>
  <c r="D7" i="29"/>
  <c r="F6" i="29"/>
  <c r="D6" i="29"/>
  <c r="F5" i="29"/>
  <c r="D5" i="29"/>
  <c r="F4" i="29"/>
  <c r="D4" i="29"/>
  <c r="C49" i="27"/>
  <c r="C50" i="27"/>
  <c r="C51" i="27"/>
  <c r="B50" i="27"/>
  <c r="B51" i="27"/>
  <c r="B49" i="27"/>
  <c r="C40" i="27"/>
  <c r="C41" i="27"/>
  <c r="C42" i="27"/>
  <c r="B41" i="27"/>
  <c r="B42" i="27"/>
  <c r="B40" i="27"/>
  <c r="C25" i="27"/>
  <c r="C26" i="27"/>
  <c r="C27" i="27"/>
  <c r="B26" i="27"/>
  <c r="B27" i="27"/>
  <c r="B25" i="27"/>
  <c r="C16" i="27"/>
  <c r="C17" i="27"/>
  <c r="C18" i="27"/>
  <c r="B17" i="27"/>
  <c r="B18" i="27"/>
  <c r="B16" i="27"/>
  <c r="C49" i="26"/>
  <c r="C50" i="26"/>
  <c r="C51" i="26"/>
  <c r="B50" i="26"/>
  <c r="B51" i="26"/>
  <c r="B49" i="26"/>
  <c r="C40" i="26"/>
  <c r="C41" i="26"/>
  <c r="C42" i="26"/>
  <c r="B41" i="26"/>
  <c r="B42" i="26"/>
  <c r="B40" i="26"/>
  <c r="C25" i="26"/>
  <c r="C26" i="26"/>
  <c r="C27" i="26"/>
  <c r="B26" i="26"/>
  <c r="B27" i="26"/>
  <c r="B25" i="26"/>
  <c r="C16" i="26"/>
  <c r="C17" i="26"/>
  <c r="C18" i="26"/>
  <c r="B17" i="26"/>
  <c r="B18" i="26"/>
  <c r="B16" i="26"/>
  <c r="C49" i="25"/>
  <c r="C50" i="25"/>
  <c r="C51" i="25"/>
  <c r="B50" i="25"/>
  <c r="B51" i="25"/>
  <c r="B49" i="25"/>
  <c r="C40" i="25"/>
  <c r="C41" i="25"/>
  <c r="C42" i="25"/>
  <c r="B41" i="25"/>
  <c r="B42" i="25"/>
  <c r="B40" i="25"/>
  <c r="C25" i="25"/>
  <c r="C26" i="25"/>
  <c r="C27" i="25"/>
  <c r="B26" i="25"/>
  <c r="B27" i="25"/>
  <c r="B25" i="25"/>
  <c r="C16" i="25"/>
  <c r="C17" i="25"/>
  <c r="C18" i="25"/>
  <c r="B17" i="25"/>
  <c r="B18" i="25"/>
  <c r="B16" i="25"/>
  <c r="C49" i="19"/>
  <c r="C50" i="19"/>
  <c r="C51" i="19"/>
  <c r="B50" i="19"/>
  <c r="B51" i="19"/>
  <c r="B49" i="19"/>
  <c r="C40" i="19"/>
  <c r="C41" i="19"/>
  <c r="C42" i="19"/>
  <c r="B41" i="19"/>
  <c r="B42" i="19"/>
  <c r="B40" i="19"/>
  <c r="C25" i="19"/>
  <c r="C26" i="19"/>
  <c r="C27" i="19"/>
  <c r="B26" i="19"/>
  <c r="B27" i="19"/>
  <c r="B25" i="19"/>
  <c r="C16" i="19"/>
  <c r="C17" i="19"/>
  <c r="C18" i="19"/>
  <c r="B17" i="19"/>
  <c r="B18" i="19"/>
  <c r="B16" i="19"/>
  <c r="C7" i="27"/>
  <c r="C5" i="27"/>
  <c r="C6" i="27"/>
  <c r="C4" i="27"/>
  <c r="C7" i="26"/>
  <c r="C5" i="26"/>
  <c r="C6" i="26"/>
  <c r="C4" i="26"/>
  <c r="C7" i="25"/>
  <c r="C5" i="25"/>
  <c r="C6" i="25"/>
  <c r="C4" i="25"/>
  <c r="C7" i="19"/>
  <c r="C5" i="19"/>
  <c r="C6" i="19"/>
  <c r="C4" i="19"/>
  <c r="I51" i="27"/>
  <c r="E51" i="27"/>
  <c r="G51" i="27"/>
  <c r="I50" i="27"/>
  <c r="E50" i="27"/>
  <c r="G50" i="27"/>
  <c r="I49" i="27"/>
  <c r="E49" i="27"/>
  <c r="G49" i="27"/>
  <c r="C48" i="19"/>
  <c r="C64" i="25"/>
  <c r="E48" i="19"/>
  <c r="D64" i="25"/>
  <c r="G48" i="19"/>
  <c r="E64" i="25"/>
  <c r="G64" i="25"/>
  <c r="G7" i="25"/>
  <c r="H7" i="25"/>
  <c r="F7" i="25"/>
  <c r="C48" i="25"/>
  <c r="C64" i="26"/>
  <c r="E48" i="25"/>
  <c r="D64" i="26"/>
  <c r="G48" i="25"/>
  <c r="E64" i="26"/>
  <c r="G64" i="26"/>
  <c r="G7" i="26"/>
  <c r="H7" i="26"/>
  <c r="F7" i="26"/>
  <c r="C48" i="26"/>
  <c r="C64" i="27"/>
  <c r="E48" i="26"/>
  <c r="D64" i="27"/>
  <c r="G48" i="26"/>
  <c r="E64" i="27"/>
  <c r="G64" i="27"/>
  <c r="G7" i="27"/>
  <c r="H7" i="27"/>
  <c r="F7" i="27"/>
  <c r="I48" i="27"/>
  <c r="G48" i="27"/>
  <c r="E48" i="27"/>
  <c r="C48" i="27"/>
  <c r="I47" i="27"/>
  <c r="G47" i="27"/>
  <c r="E47" i="27"/>
  <c r="C47" i="27"/>
  <c r="I46" i="27"/>
  <c r="G46" i="27"/>
  <c r="E46" i="27"/>
  <c r="C46" i="27"/>
  <c r="E45" i="27"/>
  <c r="G45" i="27"/>
  <c r="C45" i="27"/>
  <c r="E44" i="27"/>
  <c r="G44" i="27"/>
  <c r="C44" i="27"/>
  <c r="C43" i="27"/>
  <c r="E43" i="27"/>
  <c r="G43" i="27"/>
  <c r="I42" i="27"/>
  <c r="E42" i="27"/>
  <c r="G42" i="27"/>
  <c r="I41" i="27"/>
  <c r="E41" i="27"/>
  <c r="G41" i="27"/>
  <c r="I40" i="27"/>
  <c r="E40" i="27"/>
  <c r="G40" i="27"/>
  <c r="C39" i="19"/>
  <c r="C63" i="25"/>
  <c r="E39" i="19"/>
  <c r="D63" i="25"/>
  <c r="G39" i="19"/>
  <c r="E63" i="25"/>
  <c r="G63" i="25"/>
  <c r="G6" i="25"/>
  <c r="H6" i="25"/>
  <c r="F6" i="25"/>
  <c r="C39" i="25"/>
  <c r="C63" i="26"/>
  <c r="E39" i="25"/>
  <c r="D63" i="26"/>
  <c r="G39" i="25"/>
  <c r="E63" i="26"/>
  <c r="G63" i="26"/>
  <c r="G6" i="26"/>
  <c r="H6" i="26"/>
  <c r="F6" i="26"/>
  <c r="C39" i="26"/>
  <c r="C63" i="27"/>
  <c r="E39" i="26"/>
  <c r="D63" i="27"/>
  <c r="G39" i="26"/>
  <c r="E63" i="27"/>
  <c r="G63" i="27"/>
  <c r="G6" i="27"/>
  <c r="H6" i="27"/>
  <c r="F6" i="27"/>
  <c r="I39" i="27"/>
  <c r="G39" i="27"/>
  <c r="E39" i="27"/>
  <c r="C39" i="27"/>
  <c r="I38" i="27"/>
  <c r="G38" i="27"/>
  <c r="E38" i="27"/>
  <c r="C38" i="27"/>
  <c r="I37" i="27"/>
  <c r="G37" i="27"/>
  <c r="E37" i="27"/>
  <c r="C37" i="27"/>
  <c r="E36" i="27"/>
  <c r="G36" i="27"/>
  <c r="C36" i="27"/>
  <c r="E35" i="27"/>
  <c r="G35" i="27"/>
  <c r="C35" i="27"/>
  <c r="C34" i="27"/>
  <c r="E34" i="27"/>
  <c r="G34" i="27"/>
  <c r="I27" i="27"/>
  <c r="E27" i="27"/>
  <c r="G27" i="27"/>
  <c r="I26" i="27"/>
  <c r="E26" i="27"/>
  <c r="G26" i="27"/>
  <c r="I25" i="27"/>
  <c r="E25" i="27"/>
  <c r="G25" i="27"/>
  <c r="C24" i="19"/>
  <c r="C62" i="25"/>
  <c r="E24" i="19"/>
  <c r="D62" i="25"/>
  <c r="G24" i="19"/>
  <c r="E62" i="25"/>
  <c r="G62" i="25"/>
  <c r="G5" i="25"/>
  <c r="H5" i="25"/>
  <c r="F5" i="25"/>
  <c r="C24" i="25"/>
  <c r="C62" i="26"/>
  <c r="E24" i="25"/>
  <c r="D62" i="26"/>
  <c r="G24" i="25"/>
  <c r="E62" i="26"/>
  <c r="G62" i="26"/>
  <c r="G5" i="26"/>
  <c r="H5" i="26"/>
  <c r="F5" i="26"/>
  <c r="C24" i="26"/>
  <c r="C62" i="27"/>
  <c r="E24" i="26"/>
  <c r="D62" i="27"/>
  <c r="G24" i="26"/>
  <c r="E62" i="27"/>
  <c r="G62" i="27"/>
  <c r="G5" i="27"/>
  <c r="H5" i="27"/>
  <c r="F5" i="27"/>
  <c r="I24" i="27"/>
  <c r="G24" i="27"/>
  <c r="E24" i="27"/>
  <c r="C24" i="27"/>
  <c r="I23" i="27"/>
  <c r="G23" i="27"/>
  <c r="E23" i="27"/>
  <c r="C23" i="27"/>
  <c r="I22" i="27"/>
  <c r="G22" i="27"/>
  <c r="E22" i="27"/>
  <c r="C22" i="27"/>
  <c r="E21" i="27"/>
  <c r="G21" i="27"/>
  <c r="C21" i="27"/>
  <c r="E20" i="27"/>
  <c r="G20" i="27"/>
  <c r="C20" i="27"/>
  <c r="C19" i="27"/>
  <c r="E19" i="27"/>
  <c r="G19" i="27"/>
  <c r="I18" i="27"/>
  <c r="E18" i="27"/>
  <c r="G18" i="27"/>
  <c r="I17" i="27"/>
  <c r="E17" i="27"/>
  <c r="G17" i="27"/>
  <c r="I16" i="27"/>
  <c r="E16" i="27"/>
  <c r="G16" i="27"/>
  <c r="C15" i="19"/>
  <c r="C61" i="25"/>
  <c r="E15" i="19"/>
  <c r="D61" i="25"/>
  <c r="G15" i="19"/>
  <c r="E61" i="25"/>
  <c r="G61" i="25"/>
  <c r="G4" i="25"/>
  <c r="H4" i="25"/>
  <c r="F4" i="25"/>
  <c r="C15" i="25"/>
  <c r="C61" i="26"/>
  <c r="E15" i="25"/>
  <c r="D61" i="26"/>
  <c r="G15" i="25"/>
  <c r="E61" i="26"/>
  <c r="G61" i="26"/>
  <c r="G4" i="26"/>
  <c r="H4" i="26"/>
  <c r="F4" i="26"/>
  <c r="C15" i="26"/>
  <c r="C61" i="27"/>
  <c r="E15" i="26"/>
  <c r="D61" i="27"/>
  <c r="G15" i="26"/>
  <c r="E61" i="27"/>
  <c r="G61" i="27"/>
  <c r="G4" i="27"/>
  <c r="H4" i="27"/>
  <c r="F4" i="27"/>
  <c r="I15" i="27"/>
  <c r="G15" i="27"/>
  <c r="E15" i="27"/>
  <c r="C15" i="27"/>
  <c r="I14" i="27"/>
  <c r="G14" i="27"/>
  <c r="E14" i="27"/>
  <c r="C14" i="27"/>
  <c r="I13" i="27"/>
  <c r="G13" i="27"/>
  <c r="E13" i="27"/>
  <c r="C13" i="27"/>
  <c r="E12" i="27"/>
  <c r="G12" i="27"/>
  <c r="C12" i="27"/>
  <c r="E11" i="27"/>
  <c r="G11" i="27"/>
  <c r="C11" i="27"/>
  <c r="C10" i="27"/>
  <c r="E10" i="27"/>
  <c r="G10" i="27"/>
  <c r="I51" i="26"/>
  <c r="E51" i="26"/>
  <c r="G51" i="26"/>
  <c r="I50" i="26"/>
  <c r="E50" i="26"/>
  <c r="G50" i="26"/>
  <c r="I49" i="26"/>
  <c r="E49" i="26"/>
  <c r="G49" i="26"/>
  <c r="I48" i="26"/>
  <c r="I47" i="26"/>
  <c r="G47" i="26"/>
  <c r="E47" i="26"/>
  <c r="C47" i="26"/>
  <c r="I46" i="26"/>
  <c r="G46" i="26"/>
  <c r="E46" i="26"/>
  <c r="C46" i="26"/>
  <c r="E45" i="26"/>
  <c r="G45" i="26"/>
  <c r="C45" i="26"/>
  <c r="E44" i="26"/>
  <c r="G44" i="26"/>
  <c r="C44" i="26"/>
  <c r="C43" i="26"/>
  <c r="E43" i="26"/>
  <c r="G43" i="26"/>
  <c r="I42" i="26"/>
  <c r="E42" i="26"/>
  <c r="G42" i="26"/>
  <c r="I41" i="26"/>
  <c r="E41" i="26"/>
  <c r="G41" i="26"/>
  <c r="I40" i="26"/>
  <c r="E40" i="26"/>
  <c r="G40" i="26"/>
  <c r="I39" i="26"/>
  <c r="I38" i="26"/>
  <c r="G38" i="26"/>
  <c r="E38" i="26"/>
  <c r="C38" i="26"/>
  <c r="I37" i="26"/>
  <c r="G37" i="26"/>
  <c r="E37" i="26"/>
  <c r="C37" i="26"/>
  <c r="E36" i="26"/>
  <c r="G36" i="26"/>
  <c r="C36" i="26"/>
  <c r="E35" i="26"/>
  <c r="G35" i="26"/>
  <c r="C35" i="26"/>
  <c r="C34" i="26"/>
  <c r="E34" i="26"/>
  <c r="G34" i="26"/>
  <c r="I27" i="26"/>
  <c r="E27" i="26"/>
  <c r="G27" i="26"/>
  <c r="I26" i="26"/>
  <c r="E26" i="26"/>
  <c r="G26" i="26"/>
  <c r="I25" i="26"/>
  <c r="E25" i="26"/>
  <c r="G25" i="26"/>
  <c r="I24" i="26"/>
  <c r="I23" i="26"/>
  <c r="G23" i="26"/>
  <c r="E23" i="26"/>
  <c r="C23" i="26"/>
  <c r="I22" i="26"/>
  <c r="G22" i="26"/>
  <c r="E22" i="26"/>
  <c r="C22" i="26"/>
  <c r="E21" i="26"/>
  <c r="G21" i="26"/>
  <c r="C21" i="26"/>
  <c r="E20" i="26"/>
  <c r="G20" i="26"/>
  <c r="C20" i="26"/>
  <c r="C19" i="26"/>
  <c r="E19" i="26"/>
  <c r="G19" i="26"/>
  <c r="I18" i="26"/>
  <c r="E18" i="26"/>
  <c r="G18" i="26"/>
  <c r="I17" i="26"/>
  <c r="E17" i="26"/>
  <c r="G17" i="26"/>
  <c r="I16" i="26"/>
  <c r="E16" i="26"/>
  <c r="G16" i="26"/>
  <c r="I15" i="26"/>
  <c r="I14" i="26"/>
  <c r="G14" i="26"/>
  <c r="E14" i="26"/>
  <c r="C14" i="26"/>
  <c r="I13" i="26"/>
  <c r="G13" i="26"/>
  <c r="E13" i="26"/>
  <c r="C13" i="26"/>
  <c r="E12" i="26"/>
  <c r="G12" i="26"/>
  <c r="C12" i="26"/>
  <c r="E11" i="26"/>
  <c r="G11" i="26"/>
  <c r="C11" i="26"/>
  <c r="C10" i="26"/>
  <c r="E10" i="26"/>
  <c r="G10" i="26"/>
  <c r="I51" i="25"/>
  <c r="E51" i="25"/>
  <c r="G51" i="25"/>
  <c r="I50" i="25"/>
  <c r="E50" i="25"/>
  <c r="G50" i="25"/>
  <c r="I49" i="25"/>
  <c r="E49" i="25"/>
  <c r="G49" i="25"/>
  <c r="I48" i="25"/>
  <c r="I47" i="25"/>
  <c r="G47" i="25"/>
  <c r="E47" i="25"/>
  <c r="C47" i="25"/>
  <c r="I46" i="25"/>
  <c r="G46" i="25"/>
  <c r="E46" i="25"/>
  <c r="C46" i="25"/>
  <c r="E45" i="25"/>
  <c r="G45" i="25"/>
  <c r="C45" i="25"/>
  <c r="E44" i="25"/>
  <c r="G44" i="25"/>
  <c r="C44" i="25"/>
  <c r="C43" i="25"/>
  <c r="E43" i="25"/>
  <c r="G43" i="25"/>
  <c r="I42" i="25"/>
  <c r="E42" i="25"/>
  <c r="G42" i="25"/>
  <c r="I41" i="25"/>
  <c r="E41" i="25"/>
  <c r="G41" i="25"/>
  <c r="I40" i="25"/>
  <c r="E40" i="25"/>
  <c r="G40" i="25"/>
  <c r="I39" i="25"/>
  <c r="I38" i="25"/>
  <c r="G38" i="25"/>
  <c r="E38" i="25"/>
  <c r="C38" i="25"/>
  <c r="I37" i="25"/>
  <c r="G37" i="25"/>
  <c r="E37" i="25"/>
  <c r="C37" i="25"/>
  <c r="E36" i="25"/>
  <c r="G36" i="25"/>
  <c r="C36" i="25"/>
  <c r="E35" i="25"/>
  <c r="G35" i="25"/>
  <c r="C35" i="25"/>
  <c r="C34" i="25"/>
  <c r="E34" i="25"/>
  <c r="G34" i="25"/>
  <c r="I27" i="25"/>
  <c r="E27" i="25"/>
  <c r="G27" i="25"/>
  <c r="I26" i="25"/>
  <c r="E26" i="25"/>
  <c r="G26" i="25"/>
  <c r="I25" i="25"/>
  <c r="E25" i="25"/>
  <c r="G25" i="25"/>
  <c r="I24" i="25"/>
  <c r="I23" i="25"/>
  <c r="G23" i="25"/>
  <c r="E23" i="25"/>
  <c r="C23" i="25"/>
  <c r="I22" i="25"/>
  <c r="G22" i="25"/>
  <c r="E22" i="25"/>
  <c r="C22" i="25"/>
  <c r="E21" i="25"/>
  <c r="G21" i="25"/>
  <c r="C21" i="25"/>
  <c r="E20" i="25"/>
  <c r="G20" i="25"/>
  <c r="C20" i="25"/>
  <c r="C19" i="25"/>
  <c r="E19" i="25"/>
  <c r="G19" i="25"/>
  <c r="I18" i="25"/>
  <c r="E18" i="25"/>
  <c r="G18" i="25"/>
  <c r="I17" i="25"/>
  <c r="E17" i="25"/>
  <c r="G17" i="25"/>
  <c r="I16" i="25"/>
  <c r="E16" i="25"/>
  <c r="G16" i="25"/>
  <c r="I15" i="25"/>
  <c r="I14" i="25"/>
  <c r="G14" i="25"/>
  <c r="E14" i="25"/>
  <c r="C14" i="25"/>
  <c r="I13" i="25"/>
  <c r="G13" i="25"/>
  <c r="E13" i="25"/>
  <c r="C13" i="25"/>
  <c r="E12" i="25"/>
  <c r="G12" i="25"/>
  <c r="C12" i="25"/>
  <c r="E11" i="25"/>
  <c r="G11" i="25"/>
  <c r="C11" i="25"/>
  <c r="C10" i="25"/>
  <c r="E10" i="25"/>
  <c r="G10" i="25"/>
  <c r="I51" i="19"/>
  <c r="E51" i="19"/>
  <c r="G51" i="19"/>
  <c r="I50" i="19"/>
  <c r="E50" i="19"/>
  <c r="G50" i="19"/>
  <c r="I49" i="19"/>
  <c r="E49" i="19"/>
  <c r="G49" i="19"/>
  <c r="I48" i="19"/>
  <c r="I47" i="19"/>
  <c r="G47" i="19"/>
  <c r="E47" i="19"/>
  <c r="C47" i="19"/>
  <c r="I46" i="19"/>
  <c r="G46" i="19"/>
  <c r="E46" i="19"/>
  <c r="C46" i="19"/>
  <c r="E45" i="19"/>
  <c r="G45" i="19"/>
  <c r="C45" i="19"/>
  <c r="E44" i="19"/>
  <c r="G44" i="19"/>
  <c r="C44" i="19"/>
  <c r="C43" i="19"/>
  <c r="E43" i="19"/>
  <c r="G43" i="19"/>
  <c r="I42" i="19"/>
  <c r="E42" i="19"/>
  <c r="G42" i="19"/>
  <c r="I41" i="19"/>
  <c r="E41" i="19"/>
  <c r="G41" i="19"/>
  <c r="I40" i="19"/>
  <c r="E40" i="19"/>
  <c r="G40" i="19"/>
  <c r="I39" i="19"/>
  <c r="I38" i="19"/>
  <c r="G38" i="19"/>
  <c r="E38" i="19"/>
  <c r="C38" i="19"/>
  <c r="I37" i="19"/>
  <c r="G37" i="19"/>
  <c r="E37" i="19"/>
  <c r="C37" i="19"/>
  <c r="E36" i="19"/>
  <c r="G36" i="19"/>
  <c r="C36" i="19"/>
  <c r="E35" i="19"/>
  <c r="G35" i="19"/>
  <c r="C35" i="19"/>
  <c r="C34" i="19"/>
  <c r="E34" i="19"/>
  <c r="G34" i="19"/>
  <c r="I27" i="19"/>
  <c r="E27" i="19"/>
  <c r="G27" i="19"/>
  <c r="I26" i="19"/>
  <c r="E26" i="19"/>
  <c r="G26" i="19"/>
  <c r="I25" i="19"/>
  <c r="E25" i="19"/>
  <c r="G25" i="19"/>
  <c r="I24" i="19"/>
  <c r="I23" i="19"/>
  <c r="G23" i="19"/>
  <c r="E23" i="19"/>
  <c r="C23" i="19"/>
  <c r="I22" i="19"/>
  <c r="G22" i="19"/>
  <c r="E22" i="19"/>
  <c r="C22" i="19"/>
  <c r="E21" i="19"/>
  <c r="G21" i="19"/>
  <c r="C21" i="19"/>
  <c r="E20" i="19"/>
  <c r="G20" i="19"/>
  <c r="C20" i="19"/>
  <c r="C19" i="19"/>
  <c r="E19" i="19"/>
  <c r="G19" i="19"/>
  <c r="I18" i="19"/>
  <c r="E18" i="19"/>
  <c r="G18" i="19"/>
  <c r="I17" i="19"/>
  <c r="E17" i="19"/>
  <c r="G17" i="19"/>
  <c r="I16" i="19"/>
  <c r="E16" i="19"/>
  <c r="G16" i="19"/>
  <c r="I15" i="19"/>
  <c r="I14" i="19"/>
  <c r="G14" i="19"/>
  <c r="E14" i="19"/>
  <c r="C14" i="19"/>
  <c r="I13" i="19"/>
  <c r="G13" i="19"/>
  <c r="E13" i="19"/>
  <c r="C13" i="19"/>
  <c r="E12" i="19"/>
  <c r="G12" i="19"/>
  <c r="C12" i="19"/>
  <c r="E11" i="19"/>
  <c r="G11" i="19"/>
  <c r="C11" i="19"/>
  <c r="C10" i="19"/>
  <c r="E10" i="19"/>
  <c r="G10" i="19"/>
  <c r="E48" i="8"/>
  <c r="E47" i="8"/>
  <c r="E46" i="8"/>
  <c r="G48" i="8"/>
  <c r="G47" i="8"/>
  <c r="G46" i="8"/>
  <c r="I48" i="8"/>
  <c r="I47" i="8"/>
  <c r="I46" i="8"/>
  <c r="I39" i="8"/>
  <c r="I38" i="8"/>
  <c r="I37" i="8"/>
  <c r="G39" i="8"/>
  <c r="G38" i="8"/>
  <c r="G37" i="8"/>
  <c r="E39" i="8"/>
  <c r="E38" i="8"/>
  <c r="E37" i="8"/>
  <c r="I24" i="8"/>
  <c r="I23" i="8"/>
  <c r="I22" i="8"/>
  <c r="G24" i="8"/>
  <c r="G23" i="8"/>
  <c r="G22" i="8"/>
  <c r="E24" i="8"/>
  <c r="E23" i="8"/>
  <c r="E22" i="8"/>
  <c r="E45" i="8"/>
  <c r="E44" i="8"/>
  <c r="E36" i="8"/>
  <c r="E35" i="8"/>
  <c r="E19" i="8"/>
  <c r="E10" i="8"/>
  <c r="E34" i="8"/>
  <c r="E20" i="8"/>
  <c r="E21" i="8"/>
  <c r="I15" i="8"/>
  <c r="I14" i="8"/>
  <c r="I13" i="8"/>
  <c r="G15" i="8"/>
  <c r="G14" i="8"/>
  <c r="G13" i="8"/>
  <c r="E15" i="8"/>
  <c r="E14" i="8"/>
  <c r="E13" i="8"/>
  <c r="E12" i="8"/>
  <c r="E11" i="8"/>
  <c r="D61" i="19"/>
  <c r="E61" i="19"/>
  <c r="G61" i="19"/>
  <c r="G4" i="19"/>
  <c r="H4" i="19"/>
  <c r="F4" i="19"/>
  <c r="E64" i="19"/>
  <c r="D64" i="19"/>
  <c r="G64" i="19"/>
  <c r="G7" i="19"/>
  <c r="H7" i="19"/>
  <c r="F7" i="19"/>
  <c r="D63" i="19"/>
  <c r="E63" i="19"/>
  <c r="G63" i="19"/>
  <c r="G6" i="19"/>
  <c r="H6" i="19"/>
  <c r="F6" i="19"/>
  <c r="D62" i="19"/>
  <c r="E62" i="19"/>
  <c r="G62" i="19"/>
  <c r="G5" i="19"/>
  <c r="H5" i="19"/>
  <c r="F5" i="19"/>
  <c r="D7" i="27"/>
  <c r="D6" i="27"/>
  <c r="D5" i="27"/>
  <c r="D4" i="27"/>
  <c r="D7" i="26"/>
  <c r="D6" i="26"/>
  <c r="D5" i="26"/>
  <c r="D4" i="26"/>
  <c r="D7" i="25"/>
  <c r="D6" i="25"/>
  <c r="D5" i="25"/>
  <c r="D4" i="25"/>
  <c r="D7" i="19"/>
  <c r="D6" i="19"/>
  <c r="D5" i="19"/>
  <c r="D4" i="19"/>
  <c r="E7" i="8"/>
  <c r="C7" i="8"/>
  <c r="C48" i="8"/>
  <c r="C64" i="19"/>
  <c r="E6" i="8"/>
  <c r="C6" i="8"/>
  <c r="C39" i="8"/>
  <c r="C63" i="19"/>
  <c r="E5" i="8"/>
  <c r="C5" i="8"/>
  <c r="C24" i="8"/>
  <c r="C62" i="19"/>
  <c r="E4" i="8"/>
  <c r="C4" i="8"/>
  <c r="C15" i="8"/>
  <c r="C61" i="19"/>
  <c r="C47" i="8"/>
  <c r="C46" i="8"/>
  <c r="C45" i="8"/>
  <c r="C44" i="8"/>
  <c r="C43" i="8"/>
  <c r="C38" i="8"/>
  <c r="C37" i="8"/>
  <c r="C36" i="8"/>
  <c r="C35" i="8"/>
  <c r="C34" i="8"/>
  <c r="C23" i="8"/>
  <c r="C22" i="8"/>
  <c r="C21" i="8"/>
  <c r="C20" i="8"/>
  <c r="C19" i="8"/>
  <c r="C14" i="8"/>
  <c r="C12" i="8"/>
  <c r="C13" i="8"/>
  <c r="C11" i="8"/>
  <c r="C10" i="8"/>
  <c r="G10" i="8"/>
  <c r="G11" i="8"/>
  <c r="G12" i="8"/>
  <c r="E16" i="8"/>
  <c r="G16" i="8"/>
  <c r="I16" i="8"/>
  <c r="E17" i="8"/>
  <c r="G17" i="8"/>
  <c r="I17" i="8"/>
  <c r="E18" i="8"/>
  <c r="G18" i="8"/>
  <c r="I18" i="8"/>
  <c r="G19" i="8"/>
  <c r="G20" i="8"/>
  <c r="G21" i="8"/>
  <c r="E25" i="8"/>
  <c r="G25" i="8"/>
  <c r="I25" i="8"/>
  <c r="E26" i="8"/>
  <c r="G26" i="8"/>
  <c r="I26" i="8"/>
  <c r="E27" i="8"/>
  <c r="G27" i="8"/>
  <c r="I27" i="8"/>
  <c r="G34" i="8"/>
  <c r="G35" i="8"/>
  <c r="G36" i="8"/>
  <c r="E40" i="8"/>
  <c r="G40" i="8"/>
  <c r="I40" i="8"/>
  <c r="E41" i="8"/>
  <c r="G41" i="8"/>
  <c r="I41" i="8"/>
  <c r="E42" i="8"/>
  <c r="G42" i="8"/>
  <c r="I42" i="8"/>
  <c r="E43" i="8"/>
  <c r="G43" i="8"/>
  <c r="G44" i="8"/>
  <c r="G45" i="8"/>
  <c r="E49" i="8"/>
  <c r="G49" i="8"/>
  <c r="I49" i="8"/>
  <c r="E50" i="8"/>
  <c r="G50" i="8"/>
  <c r="I50" i="8"/>
  <c r="E51" i="8"/>
  <c r="G51" i="8"/>
  <c r="I51" i="8"/>
</calcChain>
</file>

<file path=xl/comments1.xml><?xml version="1.0" encoding="utf-8"?>
<comments xmlns="http://schemas.openxmlformats.org/spreadsheetml/2006/main">
  <authors>
    <author>Travis Hlavka</author>
  </authors>
  <commentList>
    <comment ref="I1" authorId="0">
      <text>
        <r>
          <rPr>
            <b/>
            <sz val="9"/>
            <color indexed="81"/>
            <rFont val="Calibri"/>
            <family val="2"/>
          </rPr>
          <t>Training Max usually should only increase 5lbs for upper and 10lbs for lower.  You do NOT need to enter any numbers here unless you really want to manually adjust something. You will need to enter numbers below in the yellow areas and possibly other areas if you want.</t>
        </r>
      </text>
    </comment>
  </commentList>
</comments>
</file>

<file path=xl/comments2.xml><?xml version="1.0" encoding="utf-8"?>
<comments xmlns="http://schemas.openxmlformats.org/spreadsheetml/2006/main">
  <authors>
    <author>Travis Hlavka</author>
  </authors>
  <commentList>
    <comment ref="I1" authorId="0">
      <text>
        <r>
          <rPr>
            <b/>
            <sz val="9"/>
            <color indexed="81"/>
            <rFont val="Calibri"/>
            <family val="2"/>
          </rPr>
          <t>Training Max usually should only increase 5lbs for upper and 10lbs for lower.  You do NOT need to enter any numbers here unless you really want to manually adjust something. You will need to enter numbers below in the yellow areas and possibly other areas if you want.</t>
        </r>
      </text>
    </comment>
  </commentList>
</comments>
</file>

<file path=xl/comments3.xml><?xml version="1.0" encoding="utf-8"?>
<comments xmlns="http://schemas.openxmlformats.org/spreadsheetml/2006/main">
  <authors>
    <author>Travis Hlavka</author>
  </authors>
  <commentList>
    <comment ref="I1" authorId="0">
      <text>
        <r>
          <rPr>
            <b/>
            <sz val="9"/>
            <color indexed="81"/>
            <rFont val="Calibri"/>
            <family val="2"/>
          </rPr>
          <t>Training Max usually should only increase 5lbs for upper and 10lbs for lower.  You do NOT need to enter any numbers here unless you really want to manually adjust something. You will need to enter numbers below in the yellow areas and possibly other areas if you want.</t>
        </r>
      </text>
    </comment>
  </commentList>
</comments>
</file>

<file path=xl/comments4.xml><?xml version="1.0" encoding="utf-8"?>
<comments xmlns="http://schemas.openxmlformats.org/spreadsheetml/2006/main">
  <authors>
    <author>Travis Hlavka</author>
  </authors>
  <commentList>
    <comment ref="I1" authorId="0">
      <text>
        <r>
          <rPr>
            <b/>
            <sz val="9"/>
            <color indexed="81"/>
            <rFont val="Calibri"/>
            <family val="2"/>
          </rPr>
          <t>Training Max usually should only increase 5lbs for upper and 10lbs for lower.  You do NOT need to enter any numbers here unless you really want to manually adjust something. You will need to enter numbers below in the yellow areas and possibly other areas if you want.</t>
        </r>
      </text>
    </comment>
  </commentList>
</comments>
</file>

<file path=xl/comments5.xml><?xml version="1.0" encoding="utf-8"?>
<comments xmlns="http://schemas.openxmlformats.org/spreadsheetml/2006/main">
  <authors>
    <author>Travis Hlavka</author>
  </authors>
  <commentList>
    <comment ref="I1" authorId="0">
      <text>
        <r>
          <rPr>
            <b/>
            <sz val="9"/>
            <color indexed="81"/>
            <rFont val="Calibri"/>
            <family val="2"/>
          </rPr>
          <t>Training Max usually should only increase 5lbs for upper and 10lbs for lower.  You do NOT need to enter any numbers here unless you really want to manually adjust something. You will need to enter numbers below in the yellow areas and possibly other areas if you want.</t>
        </r>
      </text>
    </comment>
  </commentList>
</comments>
</file>

<file path=xl/comments6.xml><?xml version="1.0" encoding="utf-8"?>
<comments xmlns="http://schemas.openxmlformats.org/spreadsheetml/2006/main">
  <authors>
    <author>Travis Hlavka</author>
  </authors>
  <commentList>
    <comment ref="I1" authorId="0">
      <text>
        <r>
          <rPr>
            <b/>
            <sz val="9"/>
            <color indexed="81"/>
            <rFont val="Calibri"/>
            <family val="2"/>
          </rPr>
          <t>Training Max usually should only increase 5lbs for upper and 10lbs for lower.  You do NOT need to enter any numbers here unless you really want to manually adjust something. You will need to enter numbers below in the yellow areas and possibly other areas if you want.</t>
        </r>
      </text>
    </comment>
  </commentList>
</comments>
</file>

<file path=xl/sharedStrings.xml><?xml version="1.0" encoding="utf-8"?>
<sst xmlns="http://schemas.openxmlformats.org/spreadsheetml/2006/main" count="783" uniqueCount="51">
  <si>
    <t>Squat</t>
  </si>
  <si>
    <t>Deadlift</t>
  </si>
  <si>
    <t>Bench</t>
  </si>
  <si>
    <t>OH Press</t>
  </si>
  <si>
    <t>Weight</t>
  </si>
  <si>
    <t>Reps</t>
  </si>
  <si>
    <t>Squat:</t>
  </si>
  <si>
    <t>Bench:</t>
  </si>
  <si>
    <t>Deadlift:</t>
  </si>
  <si>
    <t>OH Press:</t>
  </si>
  <si>
    <t>Estimated 1RM</t>
    <phoneticPr fontId="2" type="noConversion"/>
  </si>
  <si>
    <t>Weight Used</t>
    <phoneticPr fontId="2" type="noConversion"/>
  </si>
  <si>
    <t>Reps Achieved</t>
    <phoneticPr fontId="2" type="noConversion"/>
  </si>
  <si>
    <t>Tuesday</t>
  </si>
  <si>
    <t>Thursday</t>
  </si>
  <si>
    <t>Friday</t>
  </si>
  <si>
    <t>Monday</t>
  </si>
  <si>
    <t>5x12</t>
  </si>
  <si>
    <t>5x13</t>
  </si>
  <si>
    <t>5x10</t>
  </si>
  <si>
    <t>-</t>
  </si>
  <si>
    <t>Week 1</t>
  </si>
  <si>
    <t>Week 2</t>
  </si>
  <si>
    <t>Week 3</t>
  </si>
  <si>
    <t>Week 4 - DELOAD</t>
  </si>
  <si>
    <t>Exercise</t>
  </si>
  <si>
    <t>Assistance % Increase:</t>
  </si>
  <si>
    <t>Best</t>
  </si>
  <si>
    <t>MAXES from Cycle 1</t>
  </si>
  <si>
    <t>Assistance 1</t>
  </si>
  <si>
    <t>Assistance 2</t>
  </si>
  <si>
    <t>Ab Exercise</t>
  </si>
  <si>
    <t>Wed - ("Off")</t>
  </si>
  <si>
    <t>Sat or Sun - ("Off")</t>
  </si>
  <si>
    <t>Training Max (90%)</t>
  </si>
  <si>
    <t>www.DIY-StrengthTraining.com</t>
  </si>
  <si>
    <t>5/3/1 Method Calculator - NO ROUNDING</t>
  </si>
  <si>
    <t>Training Max</t>
  </si>
  <si>
    <t>90% 1RM</t>
  </si>
  <si>
    <t>Training Max usually should only increase 5lbs for upper and 10lbs for lower.  You do NOT need to enter any numbers here unless you really want to manually adjust something. You will need to enter numbers below in the yellow areas and possibly other areas if you want.</t>
  </si>
  <si>
    <t>Cycle Start Date:</t>
  </si>
  <si>
    <t>MAXES from Cycle 2</t>
  </si>
  <si>
    <t>MAXES from Cycle 3</t>
  </si>
  <si>
    <t>MAXES from Cycle 4</t>
  </si>
  <si>
    <t>Weeks</t>
  </si>
  <si>
    <t>Click Here to Watch My Video on How to Use the Spreadshet</t>
  </si>
  <si>
    <t>www.DIYStrengthTraining.com</t>
  </si>
  <si>
    <t>Click Here to Get Notified When I Update this Spreadsheet</t>
  </si>
  <si>
    <t>Click Here to Get Jim Wendler's Book(s) and Read Them</t>
  </si>
  <si>
    <t>MAXES from Cycle 5</t>
  </si>
  <si>
    <t>MAXES from Cycle 6</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</si>
</sst>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11"/>
      <color indexed="8"/>
      <name val="Calibri"/>
      <family val="2"/>
    </font>
    <font>
      <sz val="8"/>
      <name val="Verdana"/>
    </font>
    <font>
      <sz val="8"/>
      <name val="Calibri"/>
      <family val="2"/>
    </font>
    <font>
      <u/>
      <sz val="11"/>
      <color theme="10"/>
      <name val="Calibri"/>
      <family val="2"/>
      <scheme val="minor"/>
    </font>
    <font>
      <u/>
      <sz val="11"/>
      <color theme="11"/>
      <name val="Calibri"/>
      <family val="2"/>
      <scheme val="minor"/>
    </font>
    <font>
      <sz val="10"/>
      <color rgb="FF000000"/>
      <name val="Calibri"/>
    </font>
    <font>
      <sz val="10"/>
      <color theme="1"/>
      <name val="Calibri"/>
    </font>
    <font>
      <b/>
      <sz val="10"/>
      <color indexed="8"/>
      <name val="Calibri"/>
    </font>
    <font>
      <sz val="10"/>
      <color indexed="8"/>
      <name val="Calibri"/>
    </font>
    <font>
      <b/>
      <u/>
      <sz val="10"/>
      <color indexed="8"/>
      <name val="Calibri"/>
    </font>
    <font>
      <b/>
      <sz val="10"/>
      <color theme="1"/>
      <name val="Calibri"/>
    </font>
    <font>
      <i/>
      <sz val="10"/>
      <color theme="1" tint="0.249977111117893"/>
      <name val="Calibri"/>
    </font>
    <font>
      <sz val="10"/>
      <color theme="1" tint="0.499984740745262"/>
      <name val="Calibri"/>
    </font>
    <font>
      <sz val="10"/>
      <color theme="1" tint="0.249977111117893"/>
      <name val="Calibri"/>
    </font>
    <font>
      <sz val="10"/>
      <color rgb="FFFF0000"/>
      <name val="Calibri"/>
    </font>
    <font>
      <i/>
      <sz val="10"/>
      <color theme="1"/>
      <name val="Calibri"/>
    </font>
    <font>
      <sz val="11"/>
      <color rgb="FF000000"/>
      <name val="Calibri"/>
    </font>
    <font>
      <sz val="11"/>
      <color theme="1"/>
      <name val="Calibri"/>
    </font>
    <font>
      <b/>
      <sz val="11"/>
      <color theme="1"/>
      <name val="Calibri"/>
    </font>
    <font>
      <sz val="11"/>
      <color rgb="FFFF0000"/>
      <name val="Calibri"/>
    </font>
    <font>
      <b/>
      <sz val="13"/>
      <color indexed="8"/>
      <name val="Calibri"/>
    </font>
    <font>
      <b/>
      <sz val="10"/>
      <color rgb="FF000000"/>
      <name val="Calibri"/>
    </font>
    <font>
      <b/>
      <sz val="9"/>
      <color indexed="81"/>
      <name val="Calibri"/>
      <family val="2"/>
    </font>
    <font>
      <b/>
      <u/>
      <sz val="15"/>
      <color theme="10"/>
      <name val="Calibri"/>
      <scheme val="minor"/>
    </font>
    <font>
      <b/>
      <sz val="10"/>
      <color theme="1" tint="0.34998626667073579"/>
      <name val="Calibri"/>
    </font>
    <font>
      <sz val="10"/>
      <color theme="1" tint="0.34998626667073579"/>
      <name val="Calibri"/>
    </font>
    <font>
      <sz val="8"/>
      <name val="Calibri"/>
      <family val="2"/>
      <scheme val="minor"/>
    </font>
    <font>
      <i/>
      <sz val="9"/>
      <color rgb="FFFF0000"/>
      <name val="Calibri"/>
      <scheme val="minor"/>
    </font>
  </fonts>
  <fills count="6">
    <fill>
      <patternFill patternType="none"/>
    </fill>
    <fill>
      <patternFill patternType="gray125"/>
    </fill>
    <fill>
      <patternFill patternType="solid">
        <fgColor rgb="FFFFFF00"/>
        <bgColor indexed="64"/>
      </patternFill>
    </fill>
    <fill>
      <patternFill patternType="solid">
        <fgColor rgb="FFE9FF96"/>
        <bgColor indexed="64"/>
      </patternFill>
    </fill>
    <fill>
      <patternFill patternType="solid">
        <fgColor rgb="FFFFFF00"/>
        <bgColor rgb="FF000000"/>
      </patternFill>
    </fill>
    <fill>
      <patternFill patternType="solid">
        <fgColor rgb="FFE4FF83"/>
        <bgColor indexed="64"/>
      </patternFill>
    </fill>
  </fills>
  <borders count="56">
    <border>
      <left/>
      <right/>
      <top/>
      <bottom/>
      <diagonal/>
    </border>
    <border>
      <left style="thick">
        <color auto="1"/>
      </left>
      <right/>
      <top/>
      <bottom/>
      <diagonal/>
    </border>
    <border>
      <left style="thick">
        <color auto="1"/>
      </left>
      <right/>
      <top style="thick">
        <color auto="1"/>
      </top>
      <bottom/>
      <diagonal/>
    </border>
    <border>
      <left/>
      <right style="thick">
        <color auto="1"/>
      </right>
      <top style="thick">
        <color auto="1"/>
      </top>
      <bottom/>
      <diagonal/>
    </border>
    <border>
      <left/>
      <right/>
      <top style="thick">
        <color auto="1"/>
      </top>
      <bottom style="thick">
        <color auto="1"/>
      </bottom>
      <diagonal/>
    </border>
    <border>
      <left/>
      <right/>
      <top/>
      <bottom style="thick">
        <color auto="1"/>
      </bottom>
      <diagonal/>
    </border>
    <border>
      <left style="hair">
        <color auto="1"/>
      </left>
      <right style="thick">
        <color auto="1"/>
      </right>
      <top style="thick">
        <color auto="1"/>
      </top>
      <bottom style="hair">
        <color auto="1"/>
      </bottom>
      <diagonal/>
    </border>
    <border>
      <left style="hair">
        <color auto="1"/>
      </left>
      <right style="thick">
        <color auto="1"/>
      </right>
      <top style="hair">
        <color auto="1"/>
      </top>
      <bottom style="hair">
        <color auto="1"/>
      </bottom>
      <diagonal/>
    </border>
    <border>
      <left style="hair">
        <color auto="1"/>
      </left>
      <right style="thick">
        <color auto="1"/>
      </right>
      <top style="hair">
        <color auto="1"/>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ck">
        <color auto="1"/>
      </right>
      <top style="thick">
        <color auto="1"/>
      </top>
      <bottom style="thick">
        <color auto="1"/>
      </bottom>
      <diagonal/>
    </border>
    <border>
      <left style="thick">
        <color auto="1"/>
      </left>
      <right/>
      <top style="thick">
        <color auto="1"/>
      </top>
      <bottom style="thick">
        <color auto="1"/>
      </bottom>
      <diagonal/>
    </border>
    <border>
      <left/>
      <right/>
      <top style="thick">
        <color auto="1"/>
      </top>
      <bottom/>
      <diagonal/>
    </border>
    <border>
      <left style="hair">
        <color auto="1"/>
      </left>
      <right style="thick">
        <color auto="1"/>
      </right>
      <top/>
      <bottom style="hair">
        <color auto="1"/>
      </bottom>
      <diagonal/>
    </border>
    <border>
      <left/>
      <right/>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ck">
        <color auto="1"/>
      </bottom>
      <diagonal/>
    </border>
    <border>
      <left style="thick">
        <color auto="1"/>
      </left>
      <right style="hair">
        <color auto="1"/>
      </right>
      <top style="hair">
        <color auto="1"/>
      </top>
      <bottom style="hair">
        <color auto="1"/>
      </bottom>
      <diagonal/>
    </border>
    <border>
      <left style="thick">
        <color auto="1"/>
      </left>
      <right style="hair">
        <color auto="1"/>
      </right>
      <top style="hair">
        <color auto="1"/>
      </top>
      <bottom style="thick">
        <color auto="1"/>
      </bottom>
      <diagonal/>
    </border>
    <border>
      <left style="thick">
        <color auto="1"/>
      </left>
      <right style="hair">
        <color auto="1"/>
      </right>
      <top style="thick">
        <color auto="1"/>
      </top>
      <bottom style="hair">
        <color auto="1"/>
      </bottom>
      <diagonal/>
    </border>
    <border>
      <left style="thick">
        <color auto="1"/>
      </left>
      <right style="hair">
        <color auto="1"/>
      </right>
      <top/>
      <bottom style="hair">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style="thin">
        <color auto="1"/>
      </top>
      <bottom style="thick">
        <color auto="1"/>
      </bottom>
      <diagonal/>
    </border>
    <border>
      <left style="hair">
        <color auto="1"/>
      </left>
      <right style="thick">
        <color auto="1"/>
      </right>
      <top style="thick">
        <color auto="1"/>
      </top>
      <bottom style="thick">
        <color auto="1"/>
      </bottom>
      <diagonal/>
    </border>
    <border>
      <left style="hair">
        <color auto="1"/>
      </left>
      <right style="thick">
        <color auto="1"/>
      </right>
      <top/>
      <bottom style="thick">
        <color auto="1"/>
      </bottom>
      <diagonal/>
    </border>
    <border>
      <left style="thick">
        <color auto="1"/>
      </left>
      <right style="medium">
        <color auto="1"/>
      </right>
      <top style="thick">
        <color auto="1"/>
      </top>
      <bottom/>
      <diagonal/>
    </border>
    <border>
      <left style="thick">
        <color auto="1"/>
      </left>
      <right style="medium">
        <color auto="1"/>
      </right>
      <top/>
      <bottom/>
      <diagonal/>
    </border>
    <border>
      <left style="thick">
        <color auto="1"/>
      </left>
      <right style="medium">
        <color auto="1"/>
      </right>
      <top/>
      <bottom style="thick">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n">
        <color auto="1"/>
      </bottom>
      <diagonal/>
    </border>
    <border>
      <left/>
      <right style="thick">
        <color auto="1"/>
      </right>
      <top style="thick">
        <color auto="1"/>
      </top>
      <bottom style="thin">
        <color auto="1"/>
      </bottom>
      <diagonal/>
    </border>
    <border>
      <left style="thick">
        <color auto="1"/>
      </left>
      <right style="thick">
        <color auto="1"/>
      </right>
      <top style="thick">
        <color auto="1"/>
      </top>
      <bottom style="hair">
        <color auto="1"/>
      </bottom>
      <diagonal/>
    </border>
    <border>
      <left style="thick">
        <color auto="1"/>
      </left>
      <right style="thick">
        <color auto="1"/>
      </right>
      <top style="hair">
        <color auto="1"/>
      </top>
      <bottom style="hair">
        <color auto="1"/>
      </bottom>
      <diagonal/>
    </border>
    <border>
      <left style="thick">
        <color auto="1"/>
      </left>
      <right style="thick">
        <color auto="1"/>
      </right>
      <top style="hair">
        <color auto="1"/>
      </top>
      <bottom style="thick">
        <color auto="1"/>
      </bottom>
      <diagonal/>
    </border>
    <border>
      <left style="medium">
        <color auto="1"/>
      </left>
      <right/>
      <top style="thick">
        <color auto="1"/>
      </top>
      <bottom/>
      <diagonal/>
    </border>
    <border>
      <left style="medium">
        <color auto="1"/>
      </left>
      <right/>
      <top/>
      <bottom/>
      <diagonal/>
    </border>
    <border>
      <left/>
      <right/>
      <top style="hair">
        <color auto="1"/>
      </top>
      <bottom style="hair">
        <color auto="1"/>
      </bottom>
      <diagonal/>
    </border>
    <border>
      <left/>
      <right/>
      <top style="hair">
        <color auto="1"/>
      </top>
      <bottom style="thick">
        <color auto="1"/>
      </bottom>
      <diagonal/>
    </border>
    <border>
      <left/>
      <right/>
      <top style="thick">
        <color auto="1"/>
      </top>
      <bottom style="hair">
        <color auto="1"/>
      </bottom>
      <diagonal/>
    </border>
    <border>
      <left style="hair">
        <color auto="1"/>
      </left>
      <right/>
      <top style="thick">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ck">
        <color auto="1"/>
      </bottom>
      <diagonal/>
    </border>
    <border>
      <left style="hair">
        <color auto="1"/>
      </left>
      <right/>
      <top/>
      <bottom style="thick">
        <color auto="1"/>
      </bottom>
      <diagonal/>
    </border>
    <border>
      <left style="thick">
        <color auto="1"/>
      </left>
      <right style="hair">
        <color auto="1"/>
      </right>
      <top style="hair">
        <color auto="1"/>
      </top>
      <bottom/>
      <diagonal/>
    </border>
    <border>
      <left/>
      <right/>
      <top style="hair">
        <color auto="1"/>
      </top>
      <bottom/>
      <diagonal/>
    </border>
    <border>
      <left style="hair">
        <color auto="1"/>
      </left>
      <right/>
      <top style="hair">
        <color auto="1"/>
      </top>
      <bottom/>
      <diagonal/>
    </border>
    <border>
      <left style="hair">
        <color auto="1"/>
      </left>
      <right style="thick">
        <color auto="1"/>
      </right>
      <top style="hair">
        <color auto="1"/>
      </top>
      <bottom/>
      <diagonal/>
    </border>
    <border>
      <left style="thick">
        <color auto="1"/>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style="thick">
        <color auto="1"/>
      </right>
      <top style="thin">
        <color auto="1"/>
      </top>
      <bottom style="hair">
        <color auto="1"/>
      </bottom>
      <diagonal/>
    </border>
    <border>
      <left/>
      <right style="hair">
        <color auto="1"/>
      </right>
      <top/>
      <bottom style="thick">
        <color auto="1"/>
      </bottom>
      <diagonal/>
    </border>
    <border>
      <left/>
      <right/>
      <top/>
      <bottom style="hair">
        <color auto="1"/>
      </bottom>
      <diagonal/>
    </border>
    <border>
      <left style="medium">
        <color auto="1"/>
      </left>
      <right style="thick">
        <color auto="1"/>
      </right>
      <top style="thin">
        <color auto="1"/>
      </top>
      <bottom style="hair">
        <color auto="1"/>
      </bottom>
      <diagonal/>
    </border>
  </borders>
  <cellStyleXfs count="61">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64">
    <xf numFmtId="0" fontId="0" fillId="0" borderId="0" xfId="0"/>
    <xf numFmtId="0" fontId="0" fillId="0" borderId="0" xfId="0" applyAlignment="1">
      <alignment horizontal="center"/>
    </xf>
    <xf numFmtId="0" fontId="6" fillId="0" borderId="0" xfId="0" applyFont="1"/>
    <xf numFmtId="0" fontId="7" fillId="0" borderId="0" xfId="0" applyFont="1"/>
    <xf numFmtId="0" fontId="9" fillId="2" borderId="20" xfId="0" applyFont="1" applyFill="1" applyBorder="1" applyAlignment="1">
      <alignment horizontal="center"/>
    </xf>
    <xf numFmtId="0" fontId="9" fillId="2" borderId="6" xfId="0" applyFont="1" applyFill="1" applyBorder="1" applyAlignment="1">
      <alignment horizontal="center"/>
    </xf>
    <xf numFmtId="0" fontId="7" fillId="0" borderId="7" xfId="0" applyFont="1" applyBorder="1" applyAlignment="1">
      <alignment horizontal="center"/>
    </xf>
    <xf numFmtId="0" fontId="9" fillId="2" borderId="18" xfId="0" applyFont="1" applyFill="1" applyBorder="1" applyAlignment="1">
      <alignment horizontal="center"/>
    </xf>
    <xf numFmtId="0" fontId="9" fillId="2" borderId="7" xfId="0" applyFont="1" applyFill="1" applyBorder="1" applyAlignment="1">
      <alignment horizontal="center"/>
    </xf>
    <xf numFmtId="0" fontId="7" fillId="0" borderId="8" xfId="0" applyFont="1" applyBorder="1" applyAlignment="1">
      <alignment horizontal="center"/>
    </xf>
    <xf numFmtId="0" fontId="9" fillId="2" borderId="19" xfId="0" applyFont="1" applyFill="1" applyBorder="1" applyAlignment="1">
      <alignment horizontal="center"/>
    </xf>
    <xf numFmtId="0" fontId="9" fillId="2" borderId="8" xfId="0" applyFont="1" applyFill="1" applyBorder="1" applyAlignment="1">
      <alignment horizontal="center"/>
    </xf>
    <xf numFmtId="0" fontId="10" fillId="0" borderId="22" xfId="0"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7" fillId="0" borderId="21" xfId="0" applyFont="1" applyBorder="1" applyAlignment="1">
      <alignment horizontal="center"/>
    </xf>
    <xf numFmtId="0" fontId="7" fillId="0" borderId="14" xfId="0" applyFont="1" applyBorder="1" applyAlignment="1">
      <alignment horizontal="center"/>
    </xf>
    <xf numFmtId="0" fontId="7" fillId="0" borderId="18" xfId="0" applyFont="1" applyBorder="1" applyAlignment="1">
      <alignment horizontal="center"/>
    </xf>
    <xf numFmtId="1" fontId="12" fillId="0" borderId="20" xfId="0" applyNumberFormat="1" applyFont="1" applyBorder="1" applyAlignment="1">
      <alignment horizontal="center"/>
    </xf>
    <xf numFmtId="0" fontId="14" fillId="0" borderId="6" xfId="0" applyFont="1" applyBorder="1" applyAlignment="1">
      <alignment horizontal="center"/>
    </xf>
    <xf numFmtId="1" fontId="12" fillId="0" borderId="18" xfId="0" applyNumberFormat="1" applyFont="1" applyBorder="1" applyAlignment="1">
      <alignment horizontal="center"/>
    </xf>
    <xf numFmtId="0" fontId="14" fillId="0" borderId="7" xfId="0" applyFont="1" applyBorder="1" applyAlignment="1">
      <alignment horizontal="center"/>
    </xf>
    <xf numFmtId="0" fontId="6" fillId="0" borderId="14" xfId="0" applyFont="1" applyBorder="1" applyAlignment="1">
      <alignment horizontal="center"/>
    </xf>
    <xf numFmtId="0" fontId="7" fillId="0" borderId="6" xfId="0" applyFont="1" applyBorder="1"/>
    <xf numFmtId="0" fontId="7" fillId="0" borderId="7" xfId="0" applyFont="1" applyBorder="1"/>
    <xf numFmtId="0" fontId="6" fillId="0" borderId="26" xfId="0" applyFont="1" applyBorder="1" applyAlignment="1">
      <alignment horizontal="center"/>
    </xf>
    <xf numFmtId="0" fontId="7" fillId="0" borderId="13" xfId="0" applyFont="1" applyFill="1" applyBorder="1"/>
    <xf numFmtId="0" fontId="7" fillId="0" borderId="20" xfId="0" applyFont="1" applyBorder="1"/>
    <xf numFmtId="0" fontId="7" fillId="0" borderId="0" xfId="0" applyFont="1" applyFill="1" applyBorder="1"/>
    <xf numFmtId="0" fontId="7" fillId="0" borderId="18" xfId="0" applyFont="1" applyBorder="1"/>
    <xf numFmtId="0" fontId="7" fillId="0" borderId="5" xfId="0" applyFont="1" applyFill="1" applyBorder="1"/>
    <xf numFmtId="0" fontId="7" fillId="0" borderId="19" xfId="0" applyFont="1" applyBorder="1"/>
    <xf numFmtId="0" fontId="7" fillId="0" borderId="8" xfId="0" applyFont="1" applyBorder="1"/>
    <xf numFmtId="0" fontId="17" fillId="0" borderId="0" xfId="0" applyFont="1"/>
    <xf numFmtId="0" fontId="18" fillId="0" borderId="0" xfId="0" applyFont="1"/>
    <xf numFmtId="0" fontId="7" fillId="0" borderId="0" xfId="0" applyFont="1" applyAlignment="1">
      <alignment horizontal="center"/>
    </xf>
    <xf numFmtId="1" fontId="9" fillId="0" borderId="6" xfId="0" applyNumberFormat="1" applyFont="1" applyBorder="1" applyAlignment="1">
      <alignment horizontal="center"/>
    </xf>
    <xf numFmtId="1" fontId="9" fillId="0" borderId="7" xfId="0" applyNumberFormat="1" applyFont="1" applyBorder="1" applyAlignment="1">
      <alignment horizontal="center"/>
    </xf>
    <xf numFmtId="1" fontId="9" fillId="0" borderId="8" xfId="0" applyNumberFormat="1" applyFont="1" applyBorder="1" applyAlignment="1">
      <alignment horizontal="center"/>
    </xf>
    <xf numFmtId="0" fontId="9" fillId="0" borderId="20" xfId="0" applyFont="1" applyBorder="1" applyAlignment="1">
      <alignment horizontal="center"/>
    </xf>
    <xf numFmtId="0" fontId="9" fillId="0" borderId="18" xfId="0" applyFont="1" applyBorder="1" applyAlignment="1">
      <alignment horizontal="center"/>
    </xf>
    <xf numFmtId="0" fontId="9" fillId="0" borderId="19" xfId="0" applyFont="1" applyBorder="1" applyAlignment="1">
      <alignment horizontal="center"/>
    </xf>
    <xf numFmtId="0" fontId="11" fillId="0" borderId="4" xfId="0" applyFont="1" applyBorder="1" applyAlignment="1">
      <alignment horizontal="center"/>
    </xf>
    <xf numFmtId="0" fontId="11" fillId="0" borderId="25" xfId="0" applyFont="1" applyBorder="1" applyAlignment="1">
      <alignment horizontal="center"/>
    </xf>
    <xf numFmtId="0" fontId="7" fillId="0" borderId="38" xfId="0" applyFont="1" applyBorder="1"/>
    <xf numFmtId="0" fontId="7" fillId="0" borderId="39" xfId="0" applyFont="1" applyBorder="1"/>
    <xf numFmtId="0" fontId="7" fillId="0" borderId="40" xfId="0" applyFont="1" applyBorder="1"/>
    <xf numFmtId="0" fontId="7" fillId="3" borderId="18" xfId="0" applyFont="1" applyFill="1" applyBorder="1" applyAlignment="1">
      <alignment horizontal="center"/>
    </xf>
    <xf numFmtId="0" fontId="7" fillId="3" borderId="19" xfId="0" applyFont="1" applyFill="1" applyBorder="1" applyAlignment="1">
      <alignment horizontal="center"/>
    </xf>
    <xf numFmtId="0" fontId="7" fillId="0" borderId="19" xfId="0" applyFont="1" applyBorder="1" applyAlignment="1">
      <alignment horizontal="center"/>
    </xf>
    <xf numFmtId="0" fontId="12" fillId="0" borderId="41" xfId="0" applyFont="1" applyBorder="1" applyAlignment="1">
      <alignment horizont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12" fillId="0" borderId="43" xfId="0" applyFont="1" applyBorder="1" applyAlignment="1">
      <alignment horizontal="center"/>
    </xf>
    <xf numFmtId="0" fontId="6" fillId="0" borderId="43" xfId="0" applyFont="1" applyBorder="1"/>
    <xf numFmtId="0" fontId="7" fillId="0" borderId="41" xfId="0" applyFont="1" applyBorder="1"/>
    <xf numFmtId="0" fontId="7" fillId="0" borderId="43" xfId="0" applyFont="1" applyBorder="1"/>
    <xf numFmtId="0" fontId="7" fillId="0" borderId="38" xfId="0" applyFont="1" applyBorder="1" applyAlignment="1">
      <alignment horizontal="center"/>
    </xf>
    <xf numFmtId="0" fontId="7" fillId="0" borderId="44" xfId="0" applyFont="1" applyBorder="1"/>
    <xf numFmtId="0" fontId="6" fillId="0" borderId="42" xfId="0" applyFont="1" applyBorder="1" applyAlignment="1">
      <alignment horizontal="center"/>
    </xf>
    <xf numFmtId="0" fontId="6" fillId="0" borderId="45" xfId="0" applyFont="1" applyBorder="1" applyAlignment="1">
      <alignment horizontal="center"/>
    </xf>
    <xf numFmtId="0" fontId="7" fillId="0" borderId="41" xfId="0" applyFont="1" applyFill="1" applyBorder="1"/>
    <xf numFmtId="0" fontId="14" fillId="0" borderId="20" xfId="0" applyFont="1" applyBorder="1" applyAlignment="1">
      <alignment horizontal="center"/>
    </xf>
    <xf numFmtId="0" fontId="14" fillId="0" borderId="18" xfId="0" applyFont="1" applyBorder="1" applyAlignment="1">
      <alignment horizontal="center"/>
    </xf>
    <xf numFmtId="0" fontId="7" fillId="0" borderId="46" xfId="0" applyFont="1" applyBorder="1" applyAlignment="1">
      <alignment horizontal="center"/>
    </xf>
    <xf numFmtId="0" fontId="13" fillId="0" borderId="47" xfId="0" applyFont="1" applyBorder="1" applyAlignment="1">
      <alignment horizontal="left"/>
    </xf>
    <xf numFmtId="0" fontId="13" fillId="0" borderId="48" xfId="0" applyFont="1" applyBorder="1" applyAlignment="1">
      <alignment horizontal="left"/>
    </xf>
    <xf numFmtId="0" fontId="7" fillId="0" borderId="49" xfId="0" applyFont="1" applyBorder="1" applyAlignment="1">
      <alignment horizontal="center"/>
    </xf>
    <xf numFmtId="0" fontId="7" fillId="3" borderId="50" xfId="0" applyFont="1" applyFill="1" applyBorder="1" applyAlignment="1">
      <alignment horizontal="center"/>
    </xf>
    <xf numFmtId="0" fontId="7" fillId="0" borderId="51" xfId="0" applyFont="1" applyBorder="1" applyAlignment="1">
      <alignment horizontal="center"/>
    </xf>
    <xf numFmtId="0" fontId="7" fillId="0" borderId="50" xfId="0" applyFont="1" applyBorder="1" applyAlignment="1">
      <alignment horizontal="center"/>
    </xf>
    <xf numFmtId="0" fontId="7" fillId="0" borderId="52" xfId="0" applyFont="1" applyBorder="1" applyAlignment="1">
      <alignment horizontal="center"/>
    </xf>
    <xf numFmtId="0" fontId="6" fillId="0" borderId="51" xfId="0" applyFont="1" applyBorder="1" applyAlignment="1">
      <alignment horizontal="center"/>
    </xf>
    <xf numFmtId="0" fontId="6" fillId="0" borderId="52" xfId="0" applyFont="1" applyBorder="1" applyAlignment="1">
      <alignment horizontal="center"/>
    </xf>
    <xf numFmtId="0" fontId="22" fillId="0" borderId="0" xfId="0" applyFont="1"/>
    <xf numFmtId="14" fontId="6" fillId="4" borderId="16" xfId="0" applyNumberFormat="1" applyFont="1" applyFill="1" applyBorder="1"/>
    <xf numFmtId="9" fontId="7" fillId="2" borderId="17" xfId="1" applyFont="1" applyFill="1" applyBorder="1"/>
    <xf numFmtId="1" fontId="7" fillId="0" borderId="6" xfId="0" applyNumberFormat="1" applyFont="1" applyBorder="1" applyAlignment="1">
      <alignment horizontal="center"/>
    </xf>
    <xf numFmtId="1" fontId="7" fillId="0" borderId="7" xfId="0" applyNumberFormat="1" applyFont="1" applyBorder="1" applyAlignment="1">
      <alignment horizontal="center"/>
    </xf>
    <xf numFmtId="1" fontId="7" fillId="0" borderId="8" xfId="0" applyNumberFormat="1" applyFont="1" applyBorder="1" applyAlignment="1">
      <alignment horizontal="center"/>
    </xf>
    <xf numFmtId="1" fontId="12" fillId="0" borderId="41" xfId="0" applyNumberFormat="1" applyFont="1" applyBorder="1" applyAlignment="1">
      <alignment horizontal="center"/>
    </xf>
    <xf numFmtId="1" fontId="12" fillId="0" borderId="6" xfId="0" applyNumberFormat="1" applyFont="1" applyBorder="1" applyAlignment="1">
      <alignment horizontal="center"/>
    </xf>
    <xf numFmtId="1" fontId="12" fillId="0" borderId="21" xfId="0" applyNumberFormat="1" applyFont="1" applyBorder="1" applyAlignment="1">
      <alignment horizontal="center"/>
    </xf>
    <xf numFmtId="1" fontId="12" fillId="0" borderId="42" xfId="0" applyNumberFormat="1" applyFont="1" applyBorder="1" applyAlignment="1">
      <alignment horizontal="center"/>
    </xf>
    <xf numFmtId="1" fontId="12" fillId="0" borderId="14" xfId="0" applyNumberFormat="1" applyFont="1" applyBorder="1" applyAlignment="1">
      <alignment horizontal="center"/>
    </xf>
    <xf numFmtId="1" fontId="7" fillId="0" borderId="21" xfId="0" applyNumberFormat="1" applyFont="1" applyBorder="1" applyAlignment="1">
      <alignment horizontal="center"/>
    </xf>
    <xf numFmtId="1" fontId="7" fillId="0" borderId="42" xfId="0" applyNumberFormat="1" applyFont="1" applyBorder="1" applyAlignment="1">
      <alignment horizontal="center"/>
    </xf>
    <xf numFmtId="1" fontId="7" fillId="0" borderId="14" xfId="0" applyNumberFormat="1" applyFont="1" applyBorder="1" applyAlignment="1">
      <alignment horizontal="center"/>
    </xf>
    <xf numFmtId="1" fontId="7" fillId="0" borderId="18" xfId="0" applyNumberFormat="1" applyFont="1" applyBorder="1" applyAlignment="1">
      <alignment horizontal="center"/>
    </xf>
    <xf numFmtId="1" fontId="7" fillId="0" borderId="43" xfId="0" applyNumberFormat="1" applyFont="1" applyBorder="1" applyAlignment="1">
      <alignment horizontal="center"/>
    </xf>
    <xf numFmtId="1" fontId="7" fillId="0" borderId="46" xfId="0" applyNumberFormat="1" applyFont="1" applyBorder="1" applyAlignment="1">
      <alignment horizontal="center"/>
    </xf>
    <xf numFmtId="1" fontId="13" fillId="0" borderId="48" xfId="0" applyNumberFormat="1" applyFont="1" applyBorder="1" applyAlignment="1">
      <alignment horizontal="left"/>
    </xf>
    <xf numFmtId="1" fontId="7" fillId="0" borderId="49" xfId="0" applyNumberFormat="1" applyFont="1" applyBorder="1" applyAlignment="1">
      <alignment horizontal="center"/>
    </xf>
    <xf numFmtId="1" fontId="7" fillId="3" borderId="50" xfId="0" applyNumberFormat="1" applyFont="1" applyFill="1" applyBorder="1" applyAlignment="1">
      <alignment horizontal="center"/>
    </xf>
    <xf numFmtId="1" fontId="7" fillId="3" borderId="18" xfId="0" applyNumberFormat="1" applyFont="1" applyFill="1" applyBorder="1" applyAlignment="1">
      <alignment horizontal="center"/>
    </xf>
    <xf numFmtId="1" fontId="7" fillId="3" borderId="19" xfId="0" applyNumberFormat="1" applyFont="1" applyFill="1" applyBorder="1" applyAlignment="1">
      <alignment horizontal="center"/>
    </xf>
    <xf numFmtId="1" fontId="7" fillId="0" borderId="20" xfId="0" applyNumberFormat="1" applyFont="1" applyBorder="1" applyAlignment="1">
      <alignment horizontal="center"/>
    </xf>
    <xf numFmtId="1" fontId="7" fillId="0" borderId="19" xfId="0" applyNumberFormat="1" applyFont="1" applyBorder="1" applyAlignment="1">
      <alignment horizontal="center"/>
    </xf>
    <xf numFmtId="1" fontId="14" fillId="0" borderId="20" xfId="0" applyNumberFormat="1" applyFont="1" applyBorder="1" applyAlignment="1">
      <alignment horizontal="center"/>
    </xf>
    <xf numFmtId="1" fontId="12" fillId="0" borderId="43" xfId="0" applyNumberFormat="1" applyFont="1" applyBorder="1" applyAlignment="1">
      <alignment horizontal="center"/>
    </xf>
    <xf numFmtId="1" fontId="14" fillId="0" borderId="18" xfId="0" applyNumberFormat="1" applyFont="1" applyBorder="1" applyAlignment="1">
      <alignment horizontal="center"/>
    </xf>
    <xf numFmtId="1" fontId="7" fillId="0" borderId="50" xfId="0" applyNumberFormat="1" applyFont="1" applyBorder="1" applyAlignment="1">
      <alignment horizontal="center"/>
    </xf>
    <xf numFmtId="1" fontId="7" fillId="0" borderId="51" xfId="0" applyNumberFormat="1" applyFont="1" applyBorder="1" applyAlignment="1">
      <alignment horizontal="center"/>
    </xf>
    <xf numFmtId="1" fontId="7" fillId="0" borderId="44" xfId="0" applyNumberFormat="1" applyFont="1" applyBorder="1" applyAlignment="1">
      <alignment horizontal="center"/>
    </xf>
    <xf numFmtId="1" fontId="6" fillId="0" borderId="51" xfId="0" applyNumberFormat="1" applyFont="1" applyBorder="1" applyAlignment="1">
      <alignment horizontal="center"/>
    </xf>
    <xf numFmtId="1" fontId="6" fillId="0" borderId="42" xfId="0" applyNumberFormat="1" applyFont="1" applyBorder="1" applyAlignment="1">
      <alignment horizontal="center"/>
    </xf>
    <xf numFmtId="1" fontId="6" fillId="0" borderId="45" xfId="0" applyNumberFormat="1" applyFont="1" applyBorder="1" applyAlignment="1">
      <alignment horizontal="center"/>
    </xf>
    <xf numFmtId="1" fontId="7" fillId="0" borderId="0" xfId="0" applyNumberFormat="1" applyFont="1"/>
    <xf numFmtId="1" fontId="6" fillId="0" borderId="43" xfId="0" applyNumberFormat="1" applyFont="1" applyBorder="1"/>
    <xf numFmtId="1" fontId="7" fillId="0" borderId="38" xfId="0" applyNumberFormat="1" applyFont="1" applyBorder="1" applyAlignment="1">
      <alignment horizontal="center"/>
    </xf>
    <xf numFmtId="1" fontId="13" fillId="0" borderId="47" xfId="0" applyNumberFormat="1" applyFont="1" applyBorder="1" applyAlignment="1">
      <alignment horizontal="left"/>
    </xf>
    <xf numFmtId="0" fontId="16" fillId="0" borderId="0" xfId="0" applyFont="1" applyAlignment="1">
      <alignment horizontal="right"/>
    </xf>
    <xf numFmtId="0" fontId="25" fillId="0" borderId="30" xfId="0" applyFont="1" applyBorder="1" applyAlignment="1">
      <alignment horizontal="center"/>
    </xf>
    <xf numFmtId="0" fontId="25" fillId="0" borderId="4" xfId="0" applyFont="1" applyBorder="1" applyAlignment="1">
      <alignment horizontal="center"/>
    </xf>
    <xf numFmtId="0" fontId="25" fillId="0" borderId="25" xfId="0" applyFont="1" applyBorder="1" applyAlignment="1">
      <alignment horizontal="center"/>
    </xf>
    <xf numFmtId="1" fontId="26" fillId="0" borderId="33" xfId="0" applyNumberFormat="1" applyFont="1" applyBorder="1" applyAlignment="1">
      <alignment horizontal="center"/>
    </xf>
    <xf numFmtId="1" fontId="26" fillId="0" borderId="20" xfId="0" applyNumberFormat="1" applyFont="1" applyBorder="1" applyAlignment="1">
      <alignment horizontal="center"/>
    </xf>
    <xf numFmtId="1" fontId="26" fillId="0" borderId="6" xfId="0" applyNumberFormat="1" applyFont="1" applyBorder="1" applyAlignment="1">
      <alignment horizontal="center"/>
    </xf>
    <xf numFmtId="0" fontId="26" fillId="0" borderId="6" xfId="0" applyFont="1" applyBorder="1" applyAlignment="1">
      <alignment horizontal="center"/>
    </xf>
    <xf numFmtId="1" fontId="26" fillId="0" borderId="34" xfId="0" applyNumberFormat="1" applyFont="1" applyBorder="1" applyAlignment="1">
      <alignment horizontal="center"/>
    </xf>
    <xf numFmtId="1" fontId="26" fillId="0" borderId="18" xfId="0" applyNumberFormat="1" applyFont="1" applyBorder="1" applyAlignment="1">
      <alignment horizontal="center"/>
    </xf>
    <xf numFmtId="1" fontId="26" fillId="0" borderId="7" xfId="0" applyNumberFormat="1" applyFont="1" applyBorder="1" applyAlignment="1">
      <alignment horizontal="center"/>
    </xf>
    <xf numFmtId="0" fontId="26" fillId="0" borderId="7" xfId="0" applyFont="1" applyBorder="1" applyAlignment="1">
      <alignment horizontal="center"/>
    </xf>
    <xf numFmtId="1" fontId="26" fillId="0" borderId="35" xfId="0" applyNumberFormat="1" applyFont="1" applyBorder="1" applyAlignment="1">
      <alignment horizontal="center"/>
    </xf>
    <xf numFmtId="1" fontId="26" fillId="0" borderId="19" xfId="0" applyNumberFormat="1" applyFont="1" applyBorder="1" applyAlignment="1">
      <alignment horizontal="center"/>
    </xf>
    <xf numFmtId="1" fontId="26" fillId="0" borderId="8" xfId="0" applyNumberFormat="1" applyFont="1" applyBorder="1" applyAlignment="1">
      <alignment horizontal="center"/>
    </xf>
    <xf numFmtId="0" fontId="26" fillId="0" borderId="8" xfId="0" applyFont="1" applyBorder="1" applyAlignment="1">
      <alignment horizontal="center"/>
    </xf>
    <xf numFmtId="0" fontId="25" fillId="0" borderId="4" xfId="0" applyFont="1" applyBorder="1" applyAlignment="1">
      <alignment horizontal="center"/>
    </xf>
    <xf numFmtId="0" fontId="7" fillId="5" borderId="54" xfId="0" applyFont="1" applyFill="1" applyBorder="1"/>
    <xf numFmtId="0" fontId="7" fillId="5" borderId="55" xfId="0" applyFont="1" applyFill="1" applyBorder="1"/>
    <xf numFmtId="0" fontId="24" fillId="0" borderId="0" xfId="32" applyFont="1" applyAlignment="1">
      <alignment horizontal="left"/>
    </xf>
    <xf numFmtId="0" fontId="24" fillId="0" borderId="0" xfId="32" applyFont="1" applyAlignment="1">
      <alignment horizontal="right"/>
    </xf>
    <xf numFmtId="0" fontId="6" fillId="0" borderId="0" xfId="0" applyFont="1" applyAlignment="1">
      <alignment horizontal="right"/>
    </xf>
    <xf numFmtId="0" fontId="6" fillId="0" borderId="5" xfId="0" applyFont="1" applyBorder="1" applyAlignment="1">
      <alignment horizontal="right"/>
    </xf>
    <xf numFmtId="0" fontId="6" fillId="0" borderId="53" xfId="0" applyFont="1" applyBorder="1" applyAlignment="1">
      <alignment horizontal="right"/>
    </xf>
    <xf numFmtId="0" fontId="15" fillId="0" borderId="27" xfId="0" applyFont="1" applyBorder="1" applyAlignment="1">
      <alignment horizontal="center" vertical="center" textRotation="90"/>
    </xf>
    <xf numFmtId="0" fontId="15" fillId="0" borderId="28" xfId="0" applyFont="1" applyBorder="1" applyAlignment="1">
      <alignment horizontal="center" vertical="center" textRotation="90"/>
    </xf>
    <xf numFmtId="0" fontId="15" fillId="0" borderId="29" xfId="0" applyFont="1" applyBorder="1" applyAlignment="1">
      <alignment horizontal="center" vertical="center" textRotation="90"/>
    </xf>
    <xf numFmtId="0" fontId="19" fillId="0" borderId="27" xfId="0" applyFont="1" applyBorder="1" applyAlignment="1">
      <alignment horizontal="center" vertical="center" textRotation="90"/>
    </xf>
    <xf numFmtId="0" fontId="19" fillId="0" borderId="28" xfId="0" applyFont="1" applyBorder="1" applyAlignment="1">
      <alignment horizontal="center" vertical="center" textRotation="90"/>
    </xf>
    <xf numFmtId="0" fontId="19" fillId="0" borderId="1" xfId="0" applyFont="1" applyBorder="1" applyAlignment="1">
      <alignment horizontal="center" vertical="center" textRotation="90"/>
    </xf>
    <xf numFmtId="0" fontId="19" fillId="0" borderId="29" xfId="0" applyFont="1" applyBorder="1" applyAlignment="1">
      <alignment horizontal="center" vertical="center" textRotation="90"/>
    </xf>
    <xf numFmtId="0" fontId="21" fillId="0" borderId="36" xfId="0" applyFont="1" applyBorder="1" applyAlignment="1">
      <alignment horizontal="center" vertical="center" textRotation="45"/>
    </xf>
    <xf numFmtId="0" fontId="21" fillId="0" borderId="37" xfId="0" applyFont="1" applyBorder="1" applyAlignment="1">
      <alignment horizontal="center" vertical="center" textRotation="45"/>
    </xf>
    <xf numFmtId="0" fontId="11" fillId="0" borderId="12" xfId="0" applyFont="1" applyBorder="1" applyAlignment="1">
      <alignment horizontal="center"/>
    </xf>
    <xf numFmtId="0" fontId="11" fillId="0" borderId="11" xfId="0" applyFont="1" applyBorder="1" applyAlignment="1">
      <alignment horizontal="center"/>
    </xf>
    <xf numFmtId="0" fontId="4" fillId="0" borderId="5" xfId="32" applyBorder="1" applyAlignment="1">
      <alignment horizontal="center"/>
    </xf>
    <xf numFmtId="0" fontId="11" fillId="0" borderId="31" xfId="0" applyFont="1" applyBorder="1" applyAlignment="1">
      <alignment horizontal="center"/>
    </xf>
    <xf numFmtId="0" fontId="11" fillId="0" borderId="32" xfId="0" applyFont="1" applyBorder="1" applyAlignment="1">
      <alignment horizontal="center"/>
    </xf>
    <xf numFmtId="0" fontId="20" fillId="0" borderId="27" xfId="0" applyFont="1" applyBorder="1" applyAlignment="1">
      <alignment horizontal="center" vertical="center" textRotation="90"/>
    </xf>
    <xf numFmtId="0" fontId="20" fillId="0" borderId="28" xfId="0" applyFont="1" applyBorder="1" applyAlignment="1">
      <alignment horizontal="center" vertical="center" textRotation="90"/>
    </xf>
    <xf numFmtId="0" fontId="20" fillId="0" borderId="29" xfId="0" applyFont="1" applyBorder="1" applyAlignment="1">
      <alignment horizontal="center" vertical="center" textRotation="90"/>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28" fillId="0" borderId="0" xfId="0" applyFont="1" applyAlignment="1">
      <alignment horizontal="left" vertical="center" wrapText="1"/>
    </xf>
    <xf numFmtId="0" fontId="11" fillId="0" borderId="2" xfId="0" applyFont="1" applyBorder="1" applyAlignment="1">
      <alignment horizontal="center"/>
    </xf>
    <xf numFmtId="0" fontId="11" fillId="0" borderId="13" xfId="0" applyFont="1" applyBorder="1" applyAlignment="1">
      <alignment horizontal="center"/>
    </xf>
    <xf numFmtId="0" fontId="25" fillId="0" borderId="4" xfId="0" applyFont="1" applyBorder="1" applyAlignment="1">
      <alignment horizontal="center"/>
    </xf>
    <xf numFmtId="0" fontId="25" fillId="0" borderId="11" xfId="0" applyFont="1" applyBorder="1" applyAlignment="1">
      <alignment horizontal="center"/>
    </xf>
    <xf numFmtId="0" fontId="11" fillId="0" borderId="3" xfId="0" applyFont="1" applyBorder="1" applyAlignment="1">
      <alignment horizontal="center"/>
    </xf>
    <xf numFmtId="0" fontId="11" fillId="0" borderId="15" xfId="0" applyFont="1" applyBorder="1" applyAlignment="1">
      <alignment horizontal="center"/>
    </xf>
    <xf numFmtId="0" fontId="8" fillId="0" borderId="9" xfId="0" applyFont="1" applyBorder="1" applyAlignment="1">
      <alignment horizontal="center" vertical="center"/>
    </xf>
    <xf numFmtId="0" fontId="8" fillId="0" borderId="10" xfId="0" applyFont="1" applyBorder="1" applyAlignment="1">
      <alignment horizontal="center" vertical="center"/>
    </xf>
  </cellXfs>
  <cellStyles count="61">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cellStyle name="Normal" xfId="0" builtinId="0"/>
    <cellStyle name="Percent" xfId="1" builtinId="5"/>
  </cellStyles>
  <dxfs count="2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121477</xdr:rowOff>
    </xdr:from>
    <xdr:to>
      <xdr:col>10</xdr:col>
      <xdr:colOff>410817</xdr:colOff>
      <xdr:row>90</xdr:row>
      <xdr:rowOff>176694</xdr:rowOff>
    </xdr:to>
    <xdr:sp macro="" textlink="">
      <xdr:nvSpPr>
        <xdr:cNvPr id="3" name="TextBox 2"/>
        <xdr:cNvSpPr txBox="1"/>
      </xdr:nvSpPr>
      <xdr:spPr>
        <a:xfrm>
          <a:off x="0" y="1060173"/>
          <a:ext cx="8693426" cy="152510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200" b="1" baseline="0">
              <a:solidFill>
                <a:srgbClr val="FF0000"/>
              </a:solidFill>
            </a:rPr>
            <a:t>! READ THIS NOW !</a:t>
          </a:r>
        </a:p>
        <a:p>
          <a:pPr algn="ctr"/>
          <a:r>
            <a:rPr lang="en-US" sz="1700" b="1" baseline="0"/>
            <a:t>*** DESTRUCTIONS ***</a:t>
          </a:r>
        </a:p>
        <a:p>
          <a:pPr algn="ctr"/>
          <a:endParaRPr lang="en-US" sz="1700" b="1" baseline="0"/>
        </a:p>
        <a:p>
          <a:r>
            <a:rPr lang="en-US" sz="1500" b="1" baseline="0"/>
            <a:t>GENERAL INFO (and "Off Days"):</a:t>
          </a:r>
        </a:p>
        <a:p>
          <a:r>
            <a:rPr lang="en-US" sz="1500" baseline="0"/>
            <a:t>This is based on a 4 day split with 2 "off" days where you perform any other assistance work you'd like.  These "off" days are not required but I like to use them for "play days", conditioning, etc...</a:t>
          </a:r>
        </a:p>
        <a:p>
          <a:endParaRPr lang="en-US" sz="1500" baseline="0"/>
        </a:p>
        <a:p>
          <a:r>
            <a:rPr lang="en-US" sz="1500" b="1" baseline="0"/>
            <a:t>Off Days:  </a:t>
          </a:r>
          <a:r>
            <a:rPr lang="en-US" sz="1500" baseline="0"/>
            <a:t>I left what I started with in the off day fields as an example.  You can do conditioning or whatever.  I don't think there's any really correct way to have your "off" day, just don't overdo it!  (Do what works best for you and start out with something simple)</a:t>
          </a:r>
        </a:p>
        <a:p>
          <a:endParaRPr lang="en-US" sz="1500" baseline="0"/>
        </a:p>
        <a:p>
          <a:r>
            <a:rPr lang="en-US" sz="1500" baseline="0"/>
            <a:t>--&gt; This should all print on one page, but it will not print your maxes.  How often do you really need to reference your max in the gym?  Me, never, so feel free to change the print area if you want.</a:t>
          </a:r>
        </a:p>
        <a:p>
          <a:endParaRPr lang="en-US" sz="1500" baseline="0"/>
        </a:p>
        <a:p>
          <a:r>
            <a:rPr lang="en-US" sz="1700" b="1" baseline="0"/>
            <a:t>ASSISTANCE EXERCISES:</a:t>
          </a:r>
        </a:p>
        <a:p>
          <a:r>
            <a:rPr lang="en-US" sz="1500" baseline="0"/>
            <a:t>You can modify/add/remove assistance exercises and play with the percentage increase.  I normally do 2 assistance exercises and 1 ab exercise for each wkout.  The % increase really doesn't work well across all exercises, but it's there if you want it.  Sometimes I manually enter the increase I want.</a:t>
          </a:r>
        </a:p>
        <a:p>
          <a:endParaRPr lang="en-US" sz="1500" baseline="0"/>
        </a:p>
        <a:p>
          <a:r>
            <a:rPr lang="en-US" sz="1500" baseline="0"/>
            <a:t>Depending on the exercise, assistance exercises can be anywhere from 3-5 sets x 10 reps to 20 reps.  Typically I only do 5 x 10 but sometimes will change it up for something like lunges (total 5 x 12 reps, not per leg) or if it's heavier I might do 4x8.  Also, with abs I normally do 5x13 unless I'm doing a superset.  Then I'll do something like 3x7 supersetting 2 ab exercises.</a:t>
          </a:r>
        </a:p>
        <a:p>
          <a:endParaRPr lang="en-US" sz="1500" baseline="0"/>
        </a:p>
        <a:p>
          <a:r>
            <a:rPr lang="en-US" sz="1500" baseline="0"/>
            <a:t>For assistance exercises, you only need to enter the first weight (in light yellow boxes) and the % increase (in the yellow box at top) to calculate weeks 2-4).  OR do it manually.</a:t>
          </a:r>
        </a:p>
        <a:p>
          <a:endParaRPr lang="en-US" sz="1500" b="1" baseline="0"/>
        </a:p>
        <a:p>
          <a:r>
            <a:rPr lang="en-US" sz="1500" b="1" baseline="0"/>
            <a:t>------------------------------------------</a:t>
          </a:r>
        </a:p>
        <a:p>
          <a:r>
            <a:rPr lang="en-US" sz="1500" b="1" i="1" baseline="0"/>
            <a:t>PROGRAM MODIFICATION</a:t>
          </a:r>
          <a:r>
            <a:rPr lang="en-US" sz="1500" i="1" baseline="0"/>
            <a:t>:  </a:t>
          </a:r>
          <a:r>
            <a:rPr lang="en-US" sz="1500" baseline="0"/>
            <a:t>I thought the 3rd warmup set of the 1st week (3x5 work sets) was a little too close in weight to the 1st work set so the warmup sets are 40%, 47%, 55% of your 90% max.  (The other weeks, 3x3, and 5-3-1 are still 40,50,60% for warmup.)</a:t>
          </a:r>
        </a:p>
        <a:p>
          <a:r>
            <a:rPr lang="en-US" sz="1500" b="1" baseline="0"/>
            <a:t>-----------------------------------------</a:t>
          </a:r>
        </a:p>
        <a:p>
          <a:endParaRPr lang="en-US" sz="1500" baseline="0"/>
        </a:p>
        <a:p>
          <a:r>
            <a:rPr lang="en-US" sz="1500" b="1" baseline="0"/>
            <a:t>CYCLE 1 TAB (First 4 weeks): </a:t>
          </a:r>
        </a:p>
        <a:p>
          <a:r>
            <a:rPr lang="en-US" sz="1500" baseline="0"/>
            <a:t>The most important area is in yellow under "Reps achieved" &amp; "Weight used".  This is used to calculate your estimated 1RM and all the other numbers.</a:t>
          </a:r>
        </a:p>
        <a:p>
          <a:endParaRPr lang="en-US" sz="1500" baseline="0"/>
        </a:p>
        <a:p>
          <a:r>
            <a:rPr lang="en-US" sz="1500" baseline="0"/>
            <a:t>If you know your true 1RM, enter it into the "Estimated 1RM" area.  BECAUSE, if your true 1RM is 200x1 and you enter it into the Weight Used / Reps Achieved area, it will calculate it incorrectly.</a:t>
          </a:r>
        </a:p>
        <a:p>
          <a:endParaRPr lang="en-US" sz="1500" baseline="0"/>
        </a:p>
        <a:p>
          <a:r>
            <a:rPr lang="en-US" sz="1500" baseline="0"/>
            <a:t>ON ALL TABS.... The first 3 sets of each primary exercise are "warmups".  The last set rep number is grey because you will want to enter your total reps achieved.  The greyed number is minimum you should shoot for.</a:t>
          </a:r>
        </a:p>
        <a:p>
          <a:endParaRPr lang="en-US" sz="1500" baseline="0"/>
        </a:p>
        <a:p>
          <a:r>
            <a:rPr lang="en-US" sz="1500" b="1" baseline="0"/>
            <a:t>CYCLE 2 - 7 TABs: </a:t>
          </a:r>
        </a:p>
        <a:p>
          <a:r>
            <a:rPr lang="en-US" sz="1500" baseline="0"/>
            <a:t>The "Training Max" is increased 5lbs for upper body exercises and 10lbs for lower.  These are the numbers that the sheet uses to calculate your numbers.</a:t>
          </a:r>
        </a:p>
        <a:p>
          <a:endParaRPr lang="en-US" sz="1500" baseline="0"/>
        </a:p>
        <a:p>
          <a:r>
            <a:rPr lang="en-US" sz="1500" baseline="0"/>
            <a:t>The 90% 1RM and Estimated max are there for reference if you need to reset the program.  These numbers are taken from your best weight/rep max from the previous cycle.  You should not need to enter new maxes in Cycle 2-5 tabs.  (You will need to input your assistance initial weights like tab 1 however)</a:t>
          </a:r>
        </a:p>
        <a:p>
          <a:endParaRPr lang="en-US" sz="1500" baseline="0"/>
        </a:p>
        <a:p>
          <a:r>
            <a:rPr lang="en-US" sz="1500" baseline="0"/>
            <a:t>NOTE:  If you truly need to adjust something, adjust the "Training Max" since this is the number used for your warmups/work sets.</a:t>
          </a:r>
        </a:p>
        <a:p>
          <a:endParaRPr lang="en-US" sz="1500" baseline="0"/>
        </a:p>
        <a:p>
          <a:endParaRPr lang="en-US" sz="1500" baseline="0"/>
        </a:p>
        <a:p>
          <a:r>
            <a:rPr lang="en-US" sz="1500" baseline="0"/>
            <a:t>Hope this is fairly understandable,</a:t>
          </a:r>
        </a:p>
        <a:p>
          <a:r>
            <a:rPr lang="en-US" sz="1500" baseline="0"/>
            <a:t>Travis</a:t>
          </a:r>
        </a:p>
        <a:p>
          <a:r>
            <a:rPr lang="en-US" sz="1500" baseline="0"/>
            <a:t>http://www.diy-strengthtraining.com</a:t>
          </a:r>
        </a:p>
        <a:p>
          <a:endParaRPr lang="en-US" sz="1500" baseline="0"/>
        </a:p>
        <a:p>
          <a:endParaRPr lang="en-US" sz="1500" baseline="0"/>
        </a:p>
      </xdr:txBody>
    </xdr:sp>
    <xdr:clientData/>
  </xdr:twoCellAnchor>
  <xdr:twoCellAnchor>
    <xdr:from>
      <xdr:col>10</xdr:col>
      <xdr:colOff>761999</xdr:colOff>
      <xdr:row>2</xdr:row>
      <xdr:rowOff>11043</xdr:rowOff>
    </xdr:from>
    <xdr:to>
      <xdr:col>15</xdr:col>
      <xdr:colOff>198782</xdr:colOff>
      <xdr:row>27</xdr:row>
      <xdr:rowOff>77304</xdr:rowOff>
    </xdr:to>
    <xdr:sp macro="" textlink="">
      <xdr:nvSpPr>
        <xdr:cNvPr id="2" name="TextBox 1"/>
        <xdr:cNvSpPr txBox="1"/>
      </xdr:nvSpPr>
      <xdr:spPr>
        <a:xfrm>
          <a:off x="9044608" y="496956"/>
          <a:ext cx="3578087" cy="4616174"/>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lang="en-US" sz="1500" b="1"/>
            <a:t>Version 1.1 Updates:</a:t>
          </a:r>
        </a:p>
        <a:p>
          <a:endParaRPr lang="en-US" sz="1500" b="0"/>
        </a:p>
        <a:p>
          <a:r>
            <a:rPr lang="en-US" sz="1500" b="0"/>
            <a:t>Added Cycles 6 &amp; 7</a:t>
          </a:r>
        </a:p>
        <a:p>
          <a:endParaRPr lang="en-US" sz="1500" b="0"/>
        </a:p>
        <a:p>
          <a:r>
            <a:rPr lang="en-US" sz="1500" b="0"/>
            <a:t>All assistance work now copies from the previous tab unless you want to change it manually.</a:t>
          </a:r>
        </a:p>
        <a:p>
          <a:endParaRPr lang="en-US" sz="1500" b="0"/>
        </a:p>
        <a:p>
          <a:r>
            <a:rPr lang="en-US" sz="1500" b="0"/>
            <a:t>Days of the week copy from the previous tab if you change days.</a:t>
          </a:r>
        </a:p>
        <a:p>
          <a:endParaRPr lang="en-US" sz="1500" b="0"/>
        </a:p>
        <a:p>
          <a:r>
            <a:rPr lang="en-US" sz="1500" b="0"/>
            <a:t>Fixed some uneccessary calculations (They should not have been causing any problems but now it's cleaner).</a:t>
          </a:r>
        </a:p>
        <a:p>
          <a:endParaRPr lang="en-US" sz="1500" b="0"/>
        </a:p>
        <a:p>
          <a:r>
            <a:rPr lang="en-US" sz="1500" b="0"/>
            <a:t>Minor formatting changes</a:t>
          </a:r>
        </a:p>
        <a:p>
          <a:endParaRPr lang="en-US" sz="1500" b="0"/>
        </a:p>
        <a:p>
          <a:r>
            <a:rPr lang="en-US" sz="1500" b="0"/>
            <a:t>Added links on Destructions tab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9" Type="http://schemas.openxmlformats.org/officeDocument/2006/relationships/hyperlink" Target="http://www.diystrengthtraining.com/workout-spreadsheet-updates/" TargetMode="External"/><Relationship Id="rId20" Type="http://schemas.openxmlformats.org/officeDocument/2006/relationships/hyperlink" Target="http://www.amazon.com/gp/product/B00686OYGQ/ref=as_li_ss_tl?ie=UTF8&amp;camp=1789&amp;creative=390957&amp;creativeASIN=B00686OYGQ&amp;linkCode=as2&amp;tag=diystrtra-20" TargetMode="External"/><Relationship Id="rId21" Type="http://schemas.openxmlformats.org/officeDocument/2006/relationships/hyperlink" Target="http://www.amazon.com/gp/product/B00686OYGQ/ref=as_li_ss_tl?ie=UTF8&amp;camp=1789&amp;creative=390957&amp;creativeASIN=B00686OYGQ&amp;linkCode=as2&amp;tag=diystrtra-20" TargetMode="External"/><Relationship Id="rId22" Type="http://schemas.openxmlformats.org/officeDocument/2006/relationships/hyperlink" Target="http://www.amazon.com/gp/product/B00686OYGQ/ref=as_li_ss_tl?ie=UTF8&amp;camp=1789&amp;creative=390957&amp;creativeASIN=B00686OYGQ&amp;linkCode=as2&amp;tag=diystrtra-20" TargetMode="External"/><Relationship Id="rId23" Type="http://schemas.openxmlformats.org/officeDocument/2006/relationships/hyperlink" Target="http://www.amazon.com/gp/product/B00686OYGQ/ref=as_li_ss_tl?ie=UTF8&amp;camp=1789&amp;creative=390957&amp;creativeASIN=B00686OYGQ&amp;linkCode=as2&amp;tag=diystrtra-20" TargetMode="External"/><Relationship Id="rId24" Type="http://schemas.openxmlformats.org/officeDocument/2006/relationships/hyperlink" Target="http://www.amazon.com/gp/product/B00686OYGQ/ref=as_li_ss_tl?ie=UTF8&amp;camp=1789&amp;creative=390957&amp;creativeASIN=B00686OYGQ&amp;linkCode=as2&amp;tag=diystrtra-20" TargetMode="External"/><Relationship Id="rId25" Type="http://schemas.openxmlformats.org/officeDocument/2006/relationships/hyperlink" Target="http://www.amazon.com/gp/product/B00686OYGQ/ref=as_li_ss_tl?ie=UTF8&amp;camp=1789&amp;creative=390957&amp;creativeASIN=B00686OYGQ&amp;linkCode=as2&amp;tag=diystrtra-20" TargetMode="External"/><Relationship Id="rId26" Type="http://schemas.openxmlformats.org/officeDocument/2006/relationships/hyperlink" Target="http://www.amazon.com/gp/product/B00686OYGQ/ref=as_li_ss_tl?ie=UTF8&amp;camp=1789&amp;creative=390957&amp;creativeASIN=B00686OYGQ&amp;linkCode=as2&amp;tag=diystrtra-20" TargetMode="External"/><Relationship Id="rId27" Type="http://schemas.openxmlformats.org/officeDocument/2006/relationships/hyperlink" Target="http://www.amazon.com/gp/product/B00686OYGQ/ref=as_li_ss_tl?ie=UTF8&amp;camp=1789&amp;creative=390957&amp;creativeASIN=B00686OYGQ&amp;linkCode=as2&amp;tag=diystrtra-20" TargetMode="External"/><Relationship Id="rId28" Type="http://schemas.openxmlformats.org/officeDocument/2006/relationships/hyperlink" Target="http://www.amazon.com/gp/product/B00686OYGQ/ref=as_li_ss_tl?ie=UTF8&amp;camp=1789&amp;creative=390957&amp;creativeASIN=B00686OYGQ&amp;linkCode=as2&amp;tag=diystrtra-20" TargetMode="External"/><Relationship Id="rId29" Type="http://schemas.openxmlformats.org/officeDocument/2006/relationships/hyperlink" Target="http://www.amazon.com/gp/product/B00686OYGQ/ref=as_li_ss_tl?ie=UTF8&amp;camp=1789&amp;creative=390957&amp;creativeASIN=B00686OYGQ&amp;linkCode=as2&amp;tag=diystrtra-20" TargetMode="External"/><Relationship Id="rId30" Type="http://schemas.openxmlformats.org/officeDocument/2006/relationships/drawing" Target="../drawings/drawing1.xml"/><Relationship Id="rId10" Type="http://schemas.openxmlformats.org/officeDocument/2006/relationships/hyperlink" Target="http://www.diystrengthtraining.com/workout-spreadsheet-updates/" TargetMode="External"/><Relationship Id="rId11" Type="http://schemas.openxmlformats.org/officeDocument/2006/relationships/hyperlink" Target="http://www.diystrengthtraining.com/workout-spreadsheets-links/wendler-5-3-1-workout-spreadsheet/" TargetMode="External"/><Relationship Id="rId12" Type="http://schemas.openxmlformats.org/officeDocument/2006/relationships/hyperlink" Target="http://www.diystrengthtraining.com/workout-spreadsheets-links/wendler-5-3-1-workout-spreadsheet/" TargetMode="External"/><Relationship Id="rId13" Type="http://schemas.openxmlformats.org/officeDocument/2006/relationships/hyperlink" Target="http://www.diystrengthtraining.com/workout-spreadsheets-links/wendler-5-3-1-workout-spreadsheet/" TargetMode="External"/><Relationship Id="rId14" Type="http://schemas.openxmlformats.org/officeDocument/2006/relationships/hyperlink" Target="http://www.diystrengthtraining.com/workout-spreadsheets-links/wendler-5-3-1-workout-spreadsheet/" TargetMode="External"/><Relationship Id="rId15" Type="http://schemas.openxmlformats.org/officeDocument/2006/relationships/hyperlink" Target="http://www.diystrengthtraining.com/workout-spreadsheets-links/wendler-5-3-1-workout-spreadsheet/" TargetMode="External"/><Relationship Id="rId16" Type="http://schemas.openxmlformats.org/officeDocument/2006/relationships/hyperlink" Target="http://www.diystrengthtraining.com/workout-spreadsheets-links/wendler-5-3-1-workout-spreadsheet/" TargetMode="External"/><Relationship Id="rId17" Type="http://schemas.openxmlformats.org/officeDocument/2006/relationships/hyperlink" Target="http://www.diystrengthtraining.com/workout-spreadsheets-links/wendler-5-3-1-workout-spreadsheet/" TargetMode="External"/><Relationship Id="rId18" Type="http://schemas.openxmlformats.org/officeDocument/2006/relationships/hyperlink" Target="http://www.diystrengthtraining.com/workout-spreadsheets-links/wendler-5-3-1-workout-spreadsheet/" TargetMode="External"/><Relationship Id="rId19" Type="http://schemas.openxmlformats.org/officeDocument/2006/relationships/hyperlink" Target="http://www.diystrengthtraining.com/workout-spreadsheets-links/wendler-5-3-1-workout-spreadsheet/" TargetMode="External"/><Relationship Id="rId1" Type="http://schemas.openxmlformats.org/officeDocument/2006/relationships/hyperlink" Target="http://www.diystrengthtraining.com/workout-spreadsheet-updates/" TargetMode="External"/><Relationship Id="rId2" Type="http://schemas.openxmlformats.org/officeDocument/2006/relationships/hyperlink" Target="http://www.diystrengthtraining.com/workout-spreadsheet-updates/" TargetMode="External"/><Relationship Id="rId3" Type="http://schemas.openxmlformats.org/officeDocument/2006/relationships/hyperlink" Target="http://www.diystrengthtraining.com/workout-spreadsheet-updates/" TargetMode="External"/><Relationship Id="rId4" Type="http://schemas.openxmlformats.org/officeDocument/2006/relationships/hyperlink" Target="http://www.diystrengthtraining.com/workout-spreadsheet-updates/" TargetMode="External"/><Relationship Id="rId5" Type="http://schemas.openxmlformats.org/officeDocument/2006/relationships/hyperlink" Target="http://www.diystrengthtraining.com/workout-spreadsheet-updates/" TargetMode="External"/><Relationship Id="rId6" Type="http://schemas.openxmlformats.org/officeDocument/2006/relationships/hyperlink" Target="http://www.DIYStrengthTraining.com" TargetMode="External"/><Relationship Id="rId7" Type="http://schemas.openxmlformats.org/officeDocument/2006/relationships/hyperlink" Target="http://www.diystrengthtraining.com/workout-spreadsheet-updates/" TargetMode="External"/><Relationship Id="rId8" Type="http://schemas.openxmlformats.org/officeDocument/2006/relationships/hyperlink" Target="http://www.diystrengthtraining.com/workout-spreadsheet-upda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DIY-StrengthTraining.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DIY-StrengthTraining.com" TargetMode="Externa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hyperlink" Target="http://www.DIY-StrengthTraining.com" TargetMode="Externa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hyperlink" Target="http://www.DIY-StrengthTraining.com" TargetMode="Externa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hyperlink" Target="http://www.DIY-StrengthTraining.com" TargetMode="Externa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hyperlink" Target="http://www.DIY-StrengthTraining.com" TargetMode="Externa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hyperlink" Target="http://www.DIY-StrengthTraining.com" TargetMode="External"/><Relationship Id="rId2" Type="http://schemas.openxmlformats.org/officeDocument/2006/relationships/vmlDrawing" Target="../drawings/vmlDrawing6.vml"/><Relationship Id="rId3"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4"/>
  <sheetViews>
    <sheetView tabSelected="1" zoomScale="115" zoomScaleNormal="115" zoomScalePageLayoutView="115" workbookViewId="0">
      <selection sqref="A1:J1"/>
    </sheetView>
  </sheetViews>
  <sheetFormatPr baseColWidth="10" defaultRowHeight="14" x14ac:dyDescent="0"/>
  <sheetData>
    <row r="1" spans="1:10" ht="19">
      <c r="A1" s="132" t="s">
        <v>46</v>
      </c>
      <c r="B1" s="132"/>
      <c r="C1" s="132"/>
      <c r="D1" s="132"/>
      <c r="E1" s="132"/>
      <c r="F1" s="132"/>
      <c r="G1" s="132"/>
      <c r="H1" s="132"/>
      <c r="I1" s="132"/>
      <c r="J1" s="132"/>
    </row>
    <row r="2" spans="1:10" ht="19">
      <c r="A2" s="131" t="s">
        <v>45</v>
      </c>
      <c r="B2" s="131"/>
      <c r="C2" s="131"/>
      <c r="D2" s="131"/>
      <c r="E2" s="131"/>
      <c r="F2" s="131"/>
      <c r="G2" s="131"/>
      <c r="H2" s="131"/>
      <c r="I2" s="131"/>
      <c r="J2" s="131"/>
    </row>
    <row r="3" spans="1:10" ht="19">
      <c r="A3" s="131" t="s">
        <v>47</v>
      </c>
      <c r="B3" s="131"/>
      <c r="C3" s="131"/>
      <c r="D3" s="131"/>
      <c r="E3" s="131"/>
      <c r="F3" s="131"/>
      <c r="G3" s="131"/>
      <c r="H3" s="131"/>
      <c r="I3" s="131"/>
      <c r="J3" s="131"/>
    </row>
    <row r="4" spans="1:10" ht="19">
      <c r="A4" s="131" t="s">
        <v>48</v>
      </c>
      <c r="B4" s="131"/>
      <c r="C4" s="131"/>
      <c r="D4" s="131"/>
      <c r="E4" s="131"/>
      <c r="F4" s="131"/>
      <c r="G4" s="131"/>
      <c r="H4" s="131"/>
      <c r="I4" s="131"/>
      <c r="J4" s="131"/>
    </row>
  </sheetData>
  <mergeCells count="4">
    <mergeCell ref="A4:J4"/>
    <mergeCell ref="A3:J3"/>
    <mergeCell ref="A2:J2"/>
    <mergeCell ref="A1:J1"/>
  </mergeCells>
  <hyperlinks>
    <hyperlink ref="F3" r:id="rId1" tooltip="Sign up for updates when I modify this spreadsheet" display="http://www.diystrengthtraining.com/workout-spreadsheet-updates/"/>
    <hyperlink ref="G3" r:id="rId2" tooltip="Sign up for updates when I modify this spreadsheet" display="http://www.diystrengthtraining.com/workout-spreadsheet-updates/"/>
    <hyperlink ref="H3" r:id="rId3" tooltip="Sign up for updates when I modify this spreadsheet" display="http://www.diystrengthtraining.com/workout-spreadsheet-updates/"/>
    <hyperlink ref="I3" r:id="rId4" tooltip="Sign up for updates when I modify this spreadsheet" display="http://www.diystrengthtraining.com/workout-spreadsheet-updates/"/>
    <hyperlink ref="J3" r:id="rId5" tooltip="Sign up for updates when I modify this spreadsheet" display="http://www.diystrengthtraining.com/workout-spreadsheet-updates/"/>
    <hyperlink ref="A1" r:id="rId6"/>
    <hyperlink ref="D3" r:id="rId7" tooltip="Sign up for updates when I modify this spreadsheet" display="http://www.diystrengthtraining.com/workout-spreadsheet-updates/"/>
    <hyperlink ref="C3" r:id="rId8" tooltip="Sign up for updates when I modify this spreadsheet" display="http://www.diystrengthtraining.com/workout-spreadsheet-updates/"/>
    <hyperlink ref="B3" r:id="rId9" tooltip="Sign up for updates when I modify this spreadsheet" display="http://www.diystrengthtraining.com/workout-spreadsheet-updates/"/>
    <hyperlink ref="E3" r:id="rId10" tooltip="Sign up for updates when I modify this spreadsheet" display="http://www.diystrengthtraining.com/workout-spreadsheet-updates/"/>
    <hyperlink ref="E2" r:id="rId11" tooltip="Watch my video on how to use the spreadsheets" display="http://www.diystrengthtraining.com/workout-spreadsheets-links/wendler-5-3-1-workout-spreadsheet/"/>
    <hyperlink ref="B2" r:id="rId12" tooltip="Watch my video on how to use the spreadsheets" display="http://www.diystrengthtraining.com/workout-spreadsheets-links/wendler-5-3-1-workout-spreadsheet/"/>
    <hyperlink ref="C2" r:id="rId13" tooltip="Watch my video on how to use the spreadsheets" display="http://www.diystrengthtraining.com/workout-spreadsheets-links/wendler-5-3-1-workout-spreadsheet/"/>
    <hyperlink ref="D2" r:id="rId14" tooltip="Watch my video on how to use the spreadsheets" display="http://www.diystrengthtraining.com/workout-spreadsheets-links/wendler-5-3-1-workout-spreadsheet/"/>
    <hyperlink ref="J2" r:id="rId15" tooltip="Watch my video on how to use the spreadsheets" display="http://www.diystrengthtraining.com/workout-spreadsheets-links/wendler-5-3-1-workout-spreadsheet/"/>
    <hyperlink ref="I2" r:id="rId16" tooltip="Watch my video on how to use the spreadsheets" display="http://www.diystrengthtraining.com/workout-spreadsheets-links/wendler-5-3-1-workout-spreadsheet/"/>
    <hyperlink ref="H2" r:id="rId17" tooltip="Watch my video on how to use the spreadsheets" display="http://www.diystrengthtraining.com/workout-spreadsheets-links/wendler-5-3-1-workout-spreadsheet/"/>
    <hyperlink ref="G2" r:id="rId18" tooltip="Watch my video on how to use the spreadsheets" display="http://www.diystrengthtraining.com/workout-spreadsheets-links/wendler-5-3-1-workout-spreadsheet/"/>
    <hyperlink ref="F2" r:id="rId19" tooltip="Watch my video on how to use the spreadsheets" display="http://www.diystrengthtraining.com/workout-spreadsheets-links/wendler-5-3-1-workout-spreadsheet/"/>
    <hyperlink ref="A4" r:id="rId20" tooltip="Get Jim Wendler's Books"/>
    <hyperlink ref="B4" r:id="rId21" tooltip="Get Jim Wendler's Books" display="http://www.amazon.com/gp/product/B00686OYGQ/ref=as_li_ss_tl?ie=UTF8&amp;camp=1789&amp;creative=390957&amp;creativeASIN=B00686OYGQ&amp;linkCode=as2&amp;tag=diystrtra-20"/>
    <hyperlink ref="C4" r:id="rId22" tooltip="Get Jim Wendler's Books" display="http://www.amazon.com/gp/product/B00686OYGQ/ref=as_li_ss_tl?ie=UTF8&amp;camp=1789&amp;creative=390957&amp;creativeASIN=B00686OYGQ&amp;linkCode=as2&amp;tag=diystrtra-20"/>
    <hyperlink ref="D4" r:id="rId23" tooltip="Get Jim Wendler's Books" display="http://www.amazon.com/gp/product/B00686OYGQ/ref=as_li_ss_tl?ie=UTF8&amp;camp=1789&amp;creative=390957&amp;creativeASIN=B00686OYGQ&amp;linkCode=as2&amp;tag=diystrtra-20"/>
    <hyperlink ref="E4" r:id="rId24" tooltip="Get Jim Wendler's Books" display="http://www.amazon.com/gp/product/B00686OYGQ/ref=as_li_ss_tl?ie=UTF8&amp;camp=1789&amp;creative=390957&amp;creativeASIN=B00686OYGQ&amp;linkCode=as2&amp;tag=diystrtra-20"/>
    <hyperlink ref="F4" r:id="rId25" tooltip="Get Jim Wendler's Books" display="http://www.amazon.com/gp/product/B00686OYGQ/ref=as_li_ss_tl?ie=UTF8&amp;camp=1789&amp;creative=390957&amp;creativeASIN=B00686OYGQ&amp;linkCode=as2&amp;tag=diystrtra-20"/>
    <hyperlink ref="G4" r:id="rId26" tooltip="Get Jim Wendler's Books" display="http://www.amazon.com/gp/product/B00686OYGQ/ref=as_li_ss_tl?ie=UTF8&amp;camp=1789&amp;creative=390957&amp;creativeASIN=B00686OYGQ&amp;linkCode=as2&amp;tag=diystrtra-20"/>
    <hyperlink ref="H4" r:id="rId27" tooltip="Get Jim Wendler's Books" display="http://www.amazon.com/gp/product/B00686OYGQ/ref=as_li_ss_tl?ie=UTF8&amp;camp=1789&amp;creative=390957&amp;creativeASIN=B00686OYGQ&amp;linkCode=as2&amp;tag=diystrtra-20"/>
    <hyperlink ref="I4" r:id="rId28" tooltip="Get Jim Wendler's Books" display="http://www.amazon.com/gp/product/B00686OYGQ/ref=as_li_ss_tl?ie=UTF8&amp;camp=1789&amp;creative=390957&amp;creativeASIN=B00686OYGQ&amp;linkCode=as2&amp;tag=diystrtra-20"/>
    <hyperlink ref="J4" r:id="rId29" tooltip="Get Jim Wendler's Books" display="http://www.amazon.com/gp/product/B00686OYGQ/ref=as_li_ss_tl?ie=UTF8&amp;camp=1789&amp;creative=390957&amp;creativeASIN=B00686OYGQ&amp;linkCode=as2&amp;tag=diystrtra-20"/>
  </hyperlinks>
  <pageMargins left="0.75" right="0.75" top="1" bottom="1" header="0.5" footer="0.5"/>
  <pageSetup orientation="portrait" horizontalDpi="4294967292" verticalDpi="4294967292"/>
  <drawing r:id="rId3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145" zoomScaleNormal="145" zoomScalePageLayoutView="145" workbookViewId="0">
      <pane ySplit="9" topLeftCell="A10" activePane="bottomLeft" state="frozenSplit"/>
      <selection pane="bottomLeft" activeCell="G1" sqref="G1"/>
    </sheetView>
  </sheetViews>
  <sheetFormatPr baseColWidth="10" defaultColWidth="8.83203125" defaultRowHeight="14" customHeight="1" x14ac:dyDescent="0"/>
  <cols>
    <col min="1" max="1" width="2.6640625" style="34" customWidth="1"/>
    <col min="2" max="2" width="13.5" customWidth="1"/>
    <col min="3" max="3" width="7.5" customWidth="1"/>
    <col min="4" max="4" width="10.6640625" customWidth="1"/>
    <col min="5" max="5" width="7.5" customWidth="1"/>
    <col min="6" max="6" width="10.6640625" customWidth="1"/>
    <col min="7" max="7" width="11.1640625" customWidth="1"/>
    <col min="8" max="8" width="10.6640625" customWidth="1"/>
    <col min="9" max="9" width="7.5" customWidth="1"/>
    <col min="10" max="10" width="6.5" customWidth="1"/>
    <col min="11" max="11" width="8" bestFit="1" customWidth="1"/>
    <col min="12" max="12" width="6.6640625" bestFit="1" customWidth="1"/>
    <col min="13" max="13" width="11.83203125" customWidth="1"/>
  </cols>
  <sheetData>
    <row r="1" spans="1:10" ht="14" customHeight="1">
      <c r="A1" s="33"/>
      <c r="B1" s="75" t="s">
        <v>36</v>
      </c>
      <c r="C1" s="2"/>
      <c r="E1" s="133" t="s">
        <v>40</v>
      </c>
      <c r="F1" s="133"/>
      <c r="G1" s="76"/>
      <c r="J1" s="2"/>
    </row>
    <row r="2" spans="1:10" ht="14" customHeight="1" thickBot="1">
      <c r="A2" s="33"/>
      <c r="B2" s="147" t="s">
        <v>35</v>
      </c>
      <c r="C2" s="147"/>
      <c r="D2" s="147"/>
      <c r="E2" s="134" t="s">
        <v>26</v>
      </c>
      <c r="F2" s="135"/>
      <c r="G2" s="77">
        <v>0</v>
      </c>
      <c r="H2" s="2"/>
      <c r="I2" s="2"/>
      <c r="J2" s="2"/>
    </row>
    <row r="3" spans="1:10" ht="14" customHeight="1" thickTop="1" thickBot="1">
      <c r="B3" s="145" t="s">
        <v>34</v>
      </c>
      <c r="C3" s="146"/>
      <c r="D3" s="145" t="s">
        <v>10</v>
      </c>
      <c r="E3" s="146"/>
      <c r="F3" s="42" t="s">
        <v>11</v>
      </c>
      <c r="G3" s="43" t="s">
        <v>12</v>
      </c>
      <c r="H3" s="3"/>
    </row>
    <row r="4" spans="1:10" ht="14" customHeight="1" thickTop="1">
      <c r="B4" s="39" t="s">
        <v>6</v>
      </c>
      <c r="C4" s="78">
        <f>(E4*0.9)</f>
        <v>0</v>
      </c>
      <c r="D4" s="39" t="s">
        <v>6</v>
      </c>
      <c r="E4" s="36">
        <f>F4*G4*0.033333+F4</f>
        <v>0</v>
      </c>
      <c r="F4" s="4"/>
      <c r="G4" s="5"/>
      <c r="H4" s="3"/>
      <c r="I4" s="3"/>
      <c r="J4" s="3"/>
    </row>
    <row r="5" spans="1:10" ht="14" customHeight="1">
      <c r="B5" s="40" t="s">
        <v>7</v>
      </c>
      <c r="C5" s="79">
        <f t="shared" ref="C5:C7" si="0">(E5*0.9)</f>
        <v>0</v>
      </c>
      <c r="D5" s="40" t="s">
        <v>7</v>
      </c>
      <c r="E5" s="37">
        <f t="shared" ref="E5:E7" si="1">F5*G5*0.033333+F5</f>
        <v>0</v>
      </c>
      <c r="F5" s="7"/>
      <c r="G5" s="8"/>
      <c r="H5" s="3"/>
      <c r="I5" s="3"/>
      <c r="J5" s="3"/>
    </row>
    <row r="6" spans="1:10" ht="14" customHeight="1">
      <c r="B6" s="40" t="s">
        <v>8</v>
      </c>
      <c r="C6" s="79">
        <f t="shared" si="0"/>
        <v>0</v>
      </c>
      <c r="D6" s="40" t="s">
        <v>8</v>
      </c>
      <c r="E6" s="37">
        <f t="shared" si="1"/>
        <v>0</v>
      </c>
      <c r="F6" s="7"/>
      <c r="G6" s="8"/>
      <c r="H6" s="3"/>
      <c r="I6" s="3"/>
      <c r="J6" s="3"/>
    </row>
    <row r="7" spans="1:10" ht="14" customHeight="1" thickBot="1">
      <c r="B7" s="41" t="s">
        <v>9</v>
      </c>
      <c r="C7" s="80">
        <f t="shared" si="0"/>
        <v>0</v>
      </c>
      <c r="D7" s="41" t="s">
        <v>9</v>
      </c>
      <c r="E7" s="38">
        <f t="shared" si="1"/>
        <v>0</v>
      </c>
      <c r="F7" s="10"/>
      <c r="G7" s="11"/>
      <c r="H7" s="3"/>
      <c r="I7" s="3"/>
      <c r="J7" s="3"/>
    </row>
    <row r="8" spans="1:10" ht="14" customHeight="1" thickTop="1">
      <c r="B8" s="153" t="s">
        <v>25</v>
      </c>
      <c r="C8" s="148" t="s">
        <v>21</v>
      </c>
      <c r="D8" s="149"/>
      <c r="E8" s="148" t="s">
        <v>22</v>
      </c>
      <c r="F8" s="149"/>
      <c r="G8" s="148" t="s">
        <v>23</v>
      </c>
      <c r="H8" s="149"/>
      <c r="I8" s="148" t="s">
        <v>24</v>
      </c>
      <c r="J8" s="149"/>
    </row>
    <row r="9" spans="1:10" ht="14" customHeight="1" thickBot="1">
      <c r="B9" s="154"/>
      <c r="C9" s="12" t="s">
        <v>4</v>
      </c>
      <c r="D9" s="13" t="s">
        <v>5</v>
      </c>
      <c r="E9" s="14" t="s">
        <v>4</v>
      </c>
      <c r="F9" s="13" t="s">
        <v>5</v>
      </c>
      <c r="G9" s="14" t="s">
        <v>4</v>
      </c>
      <c r="H9" s="13" t="s">
        <v>5</v>
      </c>
      <c r="I9" s="14" t="s">
        <v>4</v>
      </c>
      <c r="J9" s="13" t="s">
        <v>5</v>
      </c>
    </row>
    <row r="10" spans="1:10" ht="14" customHeight="1" thickTop="1">
      <c r="A10" s="139" t="s">
        <v>16</v>
      </c>
      <c r="B10" s="143" t="s">
        <v>0</v>
      </c>
      <c r="C10" s="18">
        <f>C4*0.4</f>
        <v>0</v>
      </c>
      <c r="D10" s="81">
        <v>5</v>
      </c>
      <c r="E10" s="18">
        <f>C10</f>
        <v>0</v>
      </c>
      <c r="F10" s="81">
        <v>5</v>
      </c>
      <c r="G10" s="18">
        <f>E10</f>
        <v>0</v>
      </c>
      <c r="H10" s="81">
        <v>5</v>
      </c>
      <c r="I10" s="18" t="s">
        <v>20</v>
      </c>
      <c r="J10" s="82" t="s">
        <v>20</v>
      </c>
    </row>
    <row r="11" spans="1:10" ht="14" customHeight="1">
      <c r="A11" s="140"/>
      <c r="B11" s="144"/>
      <c r="C11" s="83">
        <f>C4*0.47</f>
        <v>0</v>
      </c>
      <c r="D11" s="84">
        <v>5</v>
      </c>
      <c r="E11" s="83">
        <f>C4*0.5</f>
        <v>0</v>
      </c>
      <c r="F11" s="84">
        <v>5</v>
      </c>
      <c r="G11" s="83">
        <f>E11</f>
        <v>0</v>
      </c>
      <c r="H11" s="84">
        <v>5</v>
      </c>
      <c r="I11" s="83" t="s">
        <v>20</v>
      </c>
      <c r="J11" s="85" t="s">
        <v>20</v>
      </c>
    </row>
    <row r="12" spans="1:10" ht="14" customHeight="1">
      <c r="A12" s="140"/>
      <c r="B12" s="144"/>
      <c r="C12" s="83">
        <f>C4*0.55</f>
        <v>0</v>
      </c>
      <c r="D12" s="84">
        <v>3</v>
      </c>
      <c r="E12" s="83">
        <f>C4*0.6</f>
        <v>0</v>
      </c>
      <c r="F12" s="84">
        <v>3</v>
      </c>
      <c r="G12" s="83">
        <f>E12</f>
        <v>0</v>
      </c>
      <c r="H12" s="84">
        <v>3</v>
      </c>
      <c r="I12" s="83" t="s">
        <v>20</v>
      </c>
      <c r="J12" s="85" t="s">
        <v>20</v>
      </c>
    </row>
    <row r="13" spans="1:10" ht="14" customHeight="1">
      <c r="A13" s="140"/>
      <c r="B13" s="144"/>
      <c r="C13" s="86">
        <f>C4*0.65</f>
        <v>0</v>
      </c>
      <c r="D13" s="87">
        <v>5</v>
      </c>
      <c r="E13" s="86">
        <f>(C4*0.7)</f>
        <v>0</v>
      </c>
      <c r="F13" s="87">
        <v>3</v>
      </c>
      <c r="G13" s="86">
        <f>(C4*0.75)</f>
        <v>0</v>
      </c>
      <c r="H13" s="87">
        <v>5</v>
      </c>
      <c r="I13" s="86">
        <f>(C4*0.4)</f>
        <v>0</v>
      </c>
      <c r="J13" s="88">
        <v>5</v>
      </c>
    </row>
    <row r="14" spans="1:10" ht="14" customHeight="1">
      <c r="A14" s="140"/>
      <c r="B14" s="144"/>
      <c r="C14" s="89">
        <f>C4*0.75</f>
        <v>0</v>
      </c>
      <c r="D14" s="90">
        <v>5</v>
      </c>
      <c r="E14" s="89">
        <f>(C4*0.8)</f>
        <v>0</v>
      </c>
      <c r="F14" s="90">
        <v>3</v>
      </c>
      <c r="G14" s="89">
        <f>(C4*0.85)</f>
        <v>0</v>
      </c>
      <c r="H14" s="90">
        <v>3</v>
      </c>
      <c r="I14" s="89">
        <f>(C4*0.5)</f>
        <v>0</v>
      </c>
      <c r="J14" s="79">
        <v>5</v>
      </c>
    </row>
    <row r="15" spans="1:10" ht="14" customHeight="1">
      <c r="A15" s="140"/>
      <c r="B15" s="144"/>
      <c r="C15" s="91">
        <f>C4*0.85</f>
        <v>0</v>
      </c>
      <c r="D15" s="92">
        <v>5</v>
      </c>
      <c r="E15" s="91">
        <f>(C4*0.9)</f>
        <v>0</v>
      </c>
      <c r="F15" s="92">
        <v>3</v>
      </c>
      <c r="G15" s="91">
        <f>(C4*0.95)</f>
        <v>0</v>
      </c>
      <c r="H15" s="92">
        <v>1</v>
      </c>
      <c r="I15" s="91">
        <f>(C4*0.6)</f>
        <v>0</v>
      </c>
      <c r="J15" s="93">
        <v>5</v>
      </c>
    </row>
    <row r="16" spans="1:10" ht="14" customHeight="1">
      <c r="A16" s="141"/>
      <c r="B16" s="130" t="s">
        <v>29</v>
      </c>
      <c r="C16" s="94"/>
      <c r="D16" s="70" t="s">
        <v>19</v>
      </c>
      <c r="E16" s="71">
        <f>(G2+1)*C16</f>
        <v>0</v>
      </c>
      <c r="F16" s="70" t="s">
        <v>19</v>
      </c>
      <c r="G16" s="71">
        <f>(G2+1)*E16</f>
        <v>0</v>
      </c>
      <c r="H16" s="70" t="s">
        <v>19</v>
      </c>
      <c r="I16" s="71">
        <f>C16</f>
        <v>0</v>
      </c>
      <c r="J16" s="72" t="s">
        <v>19</v>
      </c>
    </row>
    <row r="17" spans="1:10" ht="14" customHeight="1">
      <c r="A17" s="140"/>
      <c r="B17" s="129" t="s">
        <v>30</v>
      </c>
      <c r="C17" s="95"/>
      <c r="D17" s="52" t="s">
        <v>17</v>
      </c>
      <c r="E17" s="17">
        <f>(G2+1)*C17</f>
        <v>0</v>
      </c>
      <c r="F17" s="52" t="s">
        <v>17</v>
      </c>
      <c r="G17" s="17">
        <f>(G2+1)*E17</f>
        <v>0</v>
      </c>
      <c r="H17" s="52" t="s">
        <v>17</v>
      </c>
      <c r="I17" s="17">
        <f>C17</f>
        <v>0</v>
      </c>
      <c r="J17" s="6" t="s">
        <v>17</v>
      </c>
    </row>
    <row r="18" spans="1:10" ht="14" customHeight="1" thickBot="1">
      <c r="A18" s="142"/>
      <c r="B18" s="129" t="s">
        <v>31</v>
      </c>
      <c r="C18" s="96"/>
      <c r="D18" s="53" t="s">
        <v>18</v>
      </c>
      <c r="E18" s="17">
        <f>(G2+1)*C18</f>
        <v>0</v>
      </c>
      <c r="F18" s="53" t="s">
        <v>18</v>
      </c>
      <c r="G18" s="17">
        <f>(G2+1)*E18</f>
        <v>0</v>
      </c>
      <c r="H18" s="53" t="s">
        <v>18</v>
      </c>
      <c r="I18" s="49">
        <f>C18</f>
        <v>0</v>
      </c>
      <c r="J18" s="9" t="s">
        <v>18</v>
      </c>
    </row>
    <row r="19" spans="1:10" ht="14" customHeight="1" thickTop="1">
      <c r="A19" s="139" t="s">
        <v>13</v>
      </c>
      <c r="B19" s="143" t="s">
        <v>2</v>
      </c>
      <c r="C19" s="18">
        <f>C5*0.4</f>
        <v>0</v>
      </c>
      <c r="D19" s="50">
        <v>5</v>
      </c>
      <c r="E19" s="18">
        <f>C19</f>
        <v>0</v>
      </c>
      <c r="F19" s="50">
        <v>5</v>
      </c>
      <c r="G19" s="18">
        <f>E19</f>
        <v>0</v>
      </c>
      <c r="H19" s="50">
        <v>5</v>
      </c>
      <c r="I19" s="63" t="s">
        <v>20</v>
      </c>
      <c r="J19" s="19" t="s">
        <v>20</v>
      </c>
    </row>
    <row r="20" spans="1:10" ht="14" customHeight="1">
      <c r="A20" s="140"/>
      <c r="B20" s="144"/>
      <c r="C20" s="20">
        <f>C5*0.47</f>
        <v>0</v>
      </c>
      <c r="D20" s="54">
        <v>5</v>
      </c>
      <c r="E20" s="83">
        <f>C5*0.5</f>
        <v>0</v>
      </c>
      <c r="F20" s="54">
        <v>5</v>
      </c>
      <c r="G20" s="20">
        <f>E20</f>
        <v>0</v>
      </c>
      <c r="H20" s="54">
        <v>5</v>
      </c>
      <c r="I20" s="64" t="s">
        <v>20</v>
      </c>
      <c r="J20" s="21" t="s">
        <v>20</v>
      </c>
    </row>
    <row r="21" spans="1:10" ht="14" customHeight="1">
      <c r="A21" s="140"/>
      <c r="B21" s="144"/>
      <c r="C21" s="20">
        <f>C5*0.55</f>
        <v>0</v>
      </c>
      <c r="D21" s="54">
        <v>3</v>
      </c>
      <c r="E21" s="83">
        <f>C5*0.6</f>
        <v>0</v>
      </c>
      <c r="F21" s="54">
        <v>3</v>
      </c>
      <c r="G21" s="20">
        <f>E21</f>
        <v>0</v>
      </c>
      <c r="H21" s="54">
        <v>3</v>
      </c>
      <c r="I21" s="64" t="s">
        <v>20</v>
      </c>
      <c r="J21" s="21" t="s">
        <v>20</v>
      </c>
    </row>
    <row r="22" spans="1:10" ht="14" customHeight="1">
      <c r="A22" s="140"/>
      <c r="B22" s="144"/>
      <c r="C22" s="86">
        <f>C5*0.65</f>
        <v>0</v>
      </c>
      <c r="D22" s="52">
        <v>5</v>
      </c>
      <c r="E22" s="15">
        <f>(C5*0.7)</f>
        <v>0</v>
      </c>
      <c r="F22" s="52">
        <v>3</v>
      </c>
      <c r="G22" s="15">
        <f>(C5*0.75)</f>
        <v>0</v>
      </c>
      <c r="H22" s="51">
        <v>5</v>
      </c>
      <c r="I22" s="15">
        <f>(C5*0.4)</f>
        <v>0</v>
      </c>
      <c r="J22" s="16">
        <v>5</v>
      </c>
    </row>
    <row r="23" spans="1:10" ht="14" customHeight="1">
      <c r="A23" s="140"/>
      <c r="B23" s="144"/>
      <c r="C23" s="89">
        <f>C5*0.75</f>
        <v>0</v>
      </c>
      <c r="D23" s="52">
        <v>5</v>
      </c>
      <c r="E23" s="17">
        <f>(C5*0.8)</f>
        <v>0</v>
      </c>
      <c r="F23" s="52">
        <v>3</v>
      </c>
      <c r="G23" s="17">
        <f>(C5*0.85)</f>
        <v>0</v>
      </c>
      <c r="H23" s="52">
        <v>3</v>
      </c>
      <c r="I23" s="17">
        <f>(C5*0.5)</f>
        <v>0</v>
      </c>
      <c r="J23" s="6">
        <v>5</v>
      </c>
    </row>
    <row r="24" spans="1:10" ht="14" customHeight="1">
      <c r="A24" s="140"/>
      <c r="B24" s="144"/>
      <c r="C24" s="91">
        <f>C5*0.85</f>
        <v>0</v>
      </c>
      <c r="D24" s="67">
        <v>5</v>
      </c>
      <c r="E24" s="65">
        <f>(C5*0.9)</f>
        <v>0</v>
      </c>
      <c r="F24" s="67">
        <v>3</v>
      </c>
      <c r="G24" s="65">
        <f>(C5*0.95)</f>
        <v>0</v>
      </c>
      <c r="H24" s="67">
        <v>1</v>
      </c>
      <c r="I24" s="65">
        <f>(C5*0.6)</f>
        <v>0</v>
      </c>
      <c r="J24" s="68">
        <v>5</v>
      </c>
    </row>
    <row r="25" spans="1:10" ht="14" customHeight="1">
      <c r="A25" s="141"/>
      <c r="B25" s="130" t="s">
        <v>29</v>
      </c>
      <c r="C25" s="94"/>
      <c r="D25" s="70" t="s">
        <v>19</v>
      </c>
      <c r="E25" s="71">
        <f>(G2+1)*C25</f>
        <v>0</v>
      </c>
      <c r="F25" s="73" t="s">
        <v>19</v>
      </c>
      <c r="G25" s="71">
        <f>(G2+1)*E25</f>
        <v>0</v>
      </c>
      <c r="H25" s="73" t="s">
        <v>19</v>
      </c>
      <c r="I25" s="71">
        <f>C25</f>
        <v>0</v>
      </c>
      <c r="J25" s="74" t="s">
        <v>19</v>
      </c>
    </row>
    <row r="26" spans="1:10" ht="14" customHeight="1">
      <c r="A26" s="140"/>
      <c r="B26" s="129" t="s">
        <v>30</v>
      </c>
      <c r="C26" s="95"/>
      <c r="D26" s="52" t="s">
        <v>19</v>
      </c>
      <c r="E26" s="15">
        <f>(G2+1)*C26</f>
        <v>0</v>
      </c>
      <c r="F26" s="60" t="s">
        <v>19</v>
      </c>
      <c r="G26" s="15">
        <f>(G2+1)*E26</f>
        <v>0</v>
      </c>
      <c r="H26" s="60" t="s">
        <v>19</v>
      </c>
      <c r="I26" s="15">
        <f>C26</f>
        <v>0</v>
      </c>
      <c r="J26" s="22" t="s">
        <v>19</v>
      </c>
    </row>
    <row r="27" spans="1:10" ht="14" customHeight="1" thickBot="1">
      <c r="A27" s="142"/>
      <c r="B27" s="129" t="s">
        <v>31</v>
      </c>
      <c r="C27" s="96"/>
      <c r="D27" s="55"/>
      <c r="E27" s="15">
        <f>(G2+1)*C27</f>
        <v>0</v>
      </c>
      <c r="F27" s="60"/>
      <c r="G27" s="15">
        <f>(G2+1)*E27</f>
        <v>0</v>
      </c>
      <c r="H27" s="60"/>
      <c r="I27" s="17">
        <f>C27</f>
        <v>0</v>
      </c>
      <c r="J27" s="22"/>
    </row>
    <row r="28" spans="1:10" ht="14" customHeight="1" thickTop="1">
      <c r="A28" s="150" t="s">
        <v>32</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
        <v>14</v>
      </c>
      <c r="B34" s="143" t="s">
        <v>1</v>
      </c>
      <c r="C34" s="18">
        <f>C6*0.4</f>
        <v>0</v>
      </c>
      <c r="D34" s="50">
        <v>5</v>
      </c>
      <c r="E34" s="18">
        <f>C34</f>
        <v>0</v>
      </c>
      <c r="F34" s="50">
        <v>5</v>
      </c>
      <c r="G34" s="18">
        <f>E34</f>
        <v>0</v>
      </c>
      <c r="H34" s="50">
        <v>5</v>
      </c>
      <c r="I34" s="63" t="s">
        <v>20</v>
      </c>
      <c r="J34" s="19" t="s">
        <v>20</v>
      </c>
    </row>
    <row r="35" spans="1:10" ht="14" customHeight="1">
      <c r="A35" s="140"/>
      <c r="B35" s="144"/>
      <c r="C35" s="20">
        <f>C6*0.47</f>
        <v>0</v>
      </c>
      <c r="D35" s="54">
        <v>5</v>
      </c>
      <c r="E35" s="83">
        <f>C6*0.5</f>
        <v>0</v>
      </c>
      <c r="F35" s="54">
        <v>5</v>
      </c>
      <c r="G35" s="20">
        <f>E35</f>
        <v>0</v>
      </c>
      <c r="H35" s="54">
        <v>5</v>
      </c>
      <c r="I35" s="64" t="s">
        <v>20</v>
      </c>
      <c r="J35" s="21" t="s">
        <v>20</v>
      </c>
    </row>
    <row r="36" spans="1:10" ht="14" customHeight="1">
      <c r="A36" s="140"/>
      <c r="B36" s="144"/>
      <c r="C36" s="20">
        <f>C6*0.55</f>
        <v>0</v>
      </c>
      <c r="D36" s="54">
        <v>3</v>
      </c>
      <c r="E36" s="83">
        <f>C6*0.6</f>
        <v>0</v>
      </c>
      <c r="F36" s="54">
        <v>3</v>
      </c>
      <c r="G36" s="20">
        <f>E36</f>
        <v>0</v>
      </c>
      <c r="H36" s="54">
        <v>3</v>
      </c>
      <c r="I36" s="64" t="s">
        <v>20</v>
      </c>
      <c r="J36" s="21" t="s">
        <v>20</v>
      </c>
    </row>
    <row r="37" spans="1:10" ht="14" customHeight="1">
      <c r="A37" s="140"/>
      <c r="B37" s="144"/>
      <c r="C37" s="89">
        <f>C6*0.65</f>
        <v>0</v>
      </c>
      <c r="D37" s="52">
        <v>5</v>
      </c>
      <c r="E37" s="17">
        <f>(C6*0.7)</f>
        <v>0</v>
      </c>
      <c r="F37" s="52">
        <v>3</v>
      </c>
      <c r="G37" s="17">
        <f>(C6*0.75)</f>
        <v>0</v>
      </c>
      <c r="H37" s="52">
        <v>5</v>
      </c>
      <c r="I37" s="15">
        <f>(C6*0.4)</f>
        <v>0</v>
      </c>
      <c r="J37" s="6">
        <v>5</v>
      </c>
    </row>
    <row r="38" spans="1:10" ht="14" customHeight="1">
      <c r="A38" s="140"/>
      <c r="B38" s="144"/>
      <c r="C38" s="89">
        <f>C6*0.75</f>
        <v>0</v>
      </c>
      <c r="D38" s="58">
        <v>5</v>
      </c>
      <c r="E38" s="17">
        <f>(C6*0.8)</f>
        <v>0</v>
      </c>
      <c r="F38" s="52">
        <v>3</v>
      </c>
      <c r="G38" s="17">
        <f>(C6*0.85)</f>
        <v>0</v>
      </c>
      <c r="H38" s="52">
        <v>3</v>
      </c>
      <c r="I38" s="17">
        <f>(C6*0.5)</f>
        <v>0</v>
      </c>
      <c r="J38" s="6">
        <v>5</v>
      </c>
    </row>
    <row r="39" spans="1:10" ht="14" customHeight="1">
      <c r="A39" s="140"/>
      <c r="B39" s="144"/>
      <c r="C39" s="91">
        <f>C6*0.85</f>
        <v>0</v>
      </c>
      <c r="D39" s="66">
        <v>5</v>
      </c>
      <c r="E39" s="65">
        <f>(C6*0.9)</f>
        <v>0</v>
      </c>
      <c r="F39" s="67">
        <v>3</v>
      </c>
      <c r="G39" s="65">
        <f>(C6*0.95)</f>
        <v>0</v>
      </c>
      <c r="H39" s="67">
        <v>1</v>
      </c>
      <c r="I39" s="65">
        <f>(C6*0.6)</f>
        <v>0</v>
      </c>
      <c r="J39" s="68">
        <v>5</v>
      </c>
    </row>
    <row r="40" spans="1:10" ht="14" customHeight="1">
      <c r="A40" s="141"/>
      <c r="B40" s="130" t="s">
        <v>29</v>
      </c>
      <c r="C40" s="94"/>
      <c r="D40" s="70" t="s">
        <v>19</v>
      </c>
      <c r="E40" s="71">
        <f>(G2+1)*C40</f>
        <v>0</v>
      </c>
      <c r="F40" s="73" t="s">
        <v>19</v>
      </c>
      <c r="G40" s="71">
        <f>(G2+1)*E40</f>
        <v>0</v>
      </c>
      <c r="H40" s="73" t="s">
        <v>19</v>
      </c>
      <c r="I40" s="71">
        <f>C40</f>
        <v>0</v>
      </c>
      <c r="J40" s="74" t="s">
        <v>19</v>
      </c>
    </row>
    <row r="41" spans="1:10" ht="14" customHeight="1">
      <c r="A41" s="140"/>
      <c r="B41" s="129" t="s">
        <v>30</v>
      </c>
      <c r="C41" s="95"/>
      <c r="D41" s="52" t="s">
        <v>19</v>
      </c>
      <c r="E41" s="17">
        <f>(G2+1)*C41</f>
        <v>0</v>
      </c>
      <c r="F41" s="60" t="s">
        <v>19</v>
      </c>
      <c r="G41" s="17">
        <f>(G2+1)*E41</f>
        <v>0</v>
      </c>
      <c r="H41" s="60" t="s">
        <v>19</v>
      </c>
      <c r="I41" s="17">
        <f>C41</f>
        <v>0</v>
      </c>
      <c r="J41" s="22" t="s">
        <v>19</v>
      </c>
    </row>
    <row r="42" spans="1:10" ht="14" customHeight="1" thickBot="1">
      <c r="A42" s="142"/>
      <c r="B42" s="129" t="s">
        <v>31</v>
      </c>
      <c r="C42" s="96"/>
      <c r="D42" s="53" t="s">
        <v>18</v>
      </c>
      <c r="E42" s="49">
        <f>(G2+1)*C42</f>
        <v>0</v>
      </c>
      <c r="F42" s="61" t="s">
        <v>18</v>
      </c>
      <c r="G42" s="49">
        <f>(G2+1)*E42</f>
        <v>0</v>
      </c>
      <c r="H42" s="61" t="s">
        <v>18</v>
      </c>
      <c r="I42" s="49">
        <f>C42</f>
        <v>0</v>
      </c>
      <c r="J42" s="25" t="s">
        <v>18</v>
      </c>
    </row>
    <row r="43" spans="1:10" ht="14" customHeight="1" thickTop="1">
      <c r="A43" s="139" t="s">
        <v>15</v>
      </c>
      <c r="B43" s="143" t="s">
        <v>3</v>
      </c>
      <c r="C43" s="18">
        <f>C7*0.4</f>
        <v>0</v>
      </c>
      <c r="D43" s="50">
        <v>5</v>
      </c>
      <c r="E43" s="18">
        <f>C43</f>
        <v>0</v>
      </c>
      <c r="F43" s="50">
        <v>5</v>
      </c>
      <c r="G43" s="18">
        <f>E43</f>
        <v>0</v>
      </c>
      <c r="H43" s="50">
        <v>5</v>
      </c>
      <c r="I43" s="63" t="s">
        <v>20</v>
      </c>
      <c r="J43" s="19" t="s">
        <v>20</v>
      </c>
    </row>
    <row r="44" spans="1:10" ht="14" customHeight="1">
      <c r="A44" s="140"/>
      <c r="B44" s="144"/>
      <c r="C44" s="20">
        <f>C7*0.47</f>
        <v>0</v>
      </c>
      <c r="D44" s="54">
        <v>5</v>
      </c>
      <c r="E44" s="83">
        <f>C7*0.5</f>
        <v>0</v>
      </c>
      <c r="F44" s="54">
        <v>5</v>
      </c>
      <c r="G44" s="20">
        <f>E44</f>
        <v>0</v>
      </c>
      <c r="H44" s="54">
        <v>5</v>
      </c>
      <c r="I44" s="64" t="s">
        <v>20</v>
      </c>
      <c r="J44" s="21" t="s">
        <v>20</v>
      </c>
    </row>
    <row r="45" spans="1:10" ht="14" customHeight="1">
      <c r="A45" s="140"/>
      <c r="B45" s="144"/>
      <c r="C45" s="20">
        <f>C7*0.55</f>
        <v>0</v>
      </c>
      <c r="D45" s="54">
        <v>3</v>
      </c>
      <c r="E45" s="83">
        <f>C7*0.6</f>
        <v>0</v>
      </c>
      <c r="F45" s="54">
        <v>3</v>
      </c>
      <c r="G45" s="20">
        <f>E45</f>
        <v>0</v>
      </c>
      <c r="H45" s="54">
        <v>3</v>
      </c>
      <c r="I45" s="64" t="s">
        <v>20</v>
      </c>
      <c r="J45" s="21" t="s">
        <v>20</v>
      </c>
    </row>
    <row r="46" spans="1:10" ht="14" customHeight="1">
      <c r="A46" s="140"/>
      <c r="B46" s="144"/>
      <c r="C46" s="89">
        <f>C7*0.65</f>
        <v>0</v>
      </c>
      <c r="D46" s="52">
        <v>5</v>
      </c>
      <c r="E46" s="17">
        <f>(C7*0.7)</f>
        <v>0</v>
      </c>
      <c r="F46" s="52">
        <v>3</v>
      </c>
      <c r="G46" s="17">
        <f>(C7*0.75)</f>
        <v>0</v>
      </c>
      <c r="H46" s="52">
        <v>5</v>
      </c>
      <c r="I46" s="15">
        <f>(C7*0.4)</f>
        <v>0</v>
      </c>
      <c r="J46" s="16">
        <v>5</v>
      </c>
    </row>
    <row r="47" spans="1:10" ht="14" customHeight="1">
      <c r="A47" s="140"/>
      <c r="B47" s="144"/>
      <c r="C47" s="89">
        <f>C7*0.75</f>
        <v>0</v>
      </c>
      <c r="D47" s="58">
        <v>5</v>
      </c>
      <c r="E47" s="17">
        <f>(C7*0.8)</f>
        <v>0</v>
      </c>
      <c r="F47" s="52">
        <v>3</v>
      </c>
      <c r="G47" s="17">
        <f>(C7*0.85)</f>
        <v>0</v>
      </c>
      <c r="H47" s="52">
        <v>3</v>
      </c>
      <c r="I47" s="17">
        <f>(C7*0.5)</f>
        <v>0</v>
      </c>
      <c r="J47" s="6">
        <v>5</v>
      </c>
    </row>
    <row r="48" spans="1:10" ht="14" customHeight="1">
      <c r="A48" s="140"/>
      <c r="B48" s="144"/>
      <c r="C48" s="91">
        <f>C7*0.85</f>
        <v>0</v>
      </c>
      <c r="D48" s="66">
        <v>5</v>
      </c>
      <c r="E48" s="65">
        <f>(C7*0.9)</f>
        <v>0</v>
      </c>
      <c r="F48" s="67">
        <v>3</v>
      </c>
      <c r="G48" s="65">
        <f>(C7*0.95)</f>
        <v>0</v>
      </c>
      <c r="H48" s="67">
        <v>1</v>
      </c>
      <c r="I48" s="65">
        <f>(C7*0.6)</f>
        <v>0</v>
      </c>
      <c r="J48" s="68">
        <v>5</v>
      </c>
    </row>
    <row r="49" spans="1:10" ht="14" customHeight="1">
      <c r="A49" s="141"/>
      <c r="B49" s="130" t="s">
        <v>29</v>
      </c>
      <c r="C49" s="69"/>
      <c r="D49" s="70" t="s">
        <v>19</v>
      </c>
      <c r="E49" s="71">
        <f>(G2+1)*C49</f>
        <v>0</v>
      </c>
      <c r="F49" s="70" t="s">
        <v>19</v>
      </c>
      <c r="G49" s="71">
        <f>(G2+1)*E49</f>
        <v>0</v>
      </c>
      <c r="H49" s="70" t="s">
        <v>19</v>
      </c>
      <c r="I49" s="71">
        <f>C49</f>
        <v>0</v>
      </c>
      <c r="J49" s="72" t="s">
        <v>19</v>
      </c>
    </row>
    <row r="50" spans="1:10" ht="14" customHeight="1">
      <c r="A50" s="140"/>
      <c r="B50" s="129" t="s">
        <v>30</v>
      </c>
      <c r="C50" s="47"/>
      <c r="D50" s="52" t="s">
        <v>19</v>
      </c>
      <c r="E50" s="17">
        <f>(G2+1)*C50</f>
        <v>0</v>
      </c>
      <c r="F50" s="52" t="s">
        <v>19</v>
      </c>
      <c r="G50" s="17">
        <f>(G2+1)*E50</f>
        <v>0</v>
      </c>
      <c r="H50" s="52" t="s">
        <v>19</v>
      </c>
      <c r="I50" s="17">
        <f>C50</f>
        <v>0</v>
      </c>
      <c r="J50" s="6" t="s">
        <v>19</v>
      </c>
    </row>
    <row r="51" spans="1:10" ht="14" customHeight="1" thickBot="1">
      <c r="A51" s="142"/>
      <c r="B51" s="129" t="s">
        <v>31</v>
      </c>
      <c r="C51" s="48"/>
      <c r="D51" s="53" t="s">
        <v>17</v>
      </c>
      <c r="E51" s="49">
        <f>(G2+1)*C51</f>
        <v>0</v>
      </c>
      <c r="F51" s="53" t="s">
        <v>17</v>
      </c>
      <c r="G51" s="49">
        <f>(G2+1)*E51</f>
        <v>0</v>
      </c>
      <c r="H51" s="53" t="s">
        <v>17</v>
      </c>
      <c r="I51" s="49">
        <f>C51</f>
        <v>0</v>
      </c>
      <c r="J51" s="9" t="s">
        <v>17</v>
      </c>
    </row>
    <row r="52" spans="1:10" ht="14" customHeight="1" thickTop="1">
      <c r="A52" s="136" t="s">
        <v>33</v>
      </c>
      <c r="B52" s="46"/>
      <c r="C52" s="97"/>
      <c r="D52" s="56"/>
      <c r="E52" s="27"/>
      <c r="F52" s="56"/>
      <c r="G52" s="27"/>
      <c r="H52" s="62"/>
      <c r="I52" s="27"/>
      <c r="J52" s="23"/>
    </row>
    <row r="53" spans="1:10" ht="14" customHeight="1">
      <c r="A53" s="137"/>
      <c r="B53" s="44"/>
      <c r="C53" s="89"/>
      <c r="D53" s="57"/>
      <c r="E53" s="29"/>
      <c r="F53" s="57"/>
      <c r="G53" s="29"/>
      <c r="H53" s="57"/>
      <c r="I53" s="29"/>
      <c r="J53" s="24"/>
    </row>
    <row r="54" spans="1:10" ht="14" customHeight="1">
      <c r="A54" s="137"/>
      <c r="B54" s="44"/>
      <c r="C54" s="89"/>
      <c r="D54" s="52"/>
      <c r="E54" s="17"/>
      <c r="F54" s="52"/>
      <c r="G54" s="17"/>
      <c r="H54" s="52"/>
      <c r="I54" s="17"/>
      <c r="J54" s="6"/>
    </row>
    <row r="55" spans="1:10" ht="14" customHeight="1">
      <c r="A55" s="137"/>
      <c r="B55" s="44"/>
      <c r="C55" s="89"/>
      <c r="D55" s="52"/>
      <c r="E55" s="17"/>
      <c r="F55" s="52"/>
      <c r="G55" s="17"/>
      <c r="H55" s="52"/>
      <c r="I55" s="17"/>
      <c r="J55" s="6"/>
    </row>
    <row r="56" spans="1:10" ht="14" customHeight="1">
      <c r="A56" s="137"/>
      <c r="B56" s="44"/>
      <c r="C56" s="89"/>
      <c r="D56" s="52"/>
      <c r="E56" s="17"/>
      <c r="F56" s="52"/>
      <c r="G56" s="17"/>
      <c r="H56" s="52"/>
      <c r="I56" s="17"/>
      <c r="J56" s="6"/>
    </row>
    <row r="57" spans="1:10" ht="14" customHeight="1" thickBot="1">
      <c r="A57" s="138"/>
      <c r="B57" s="45"/>
      <c r="C57" s="98"/>
      <c r="D57" s="53"/>
      <c r="E57" s="49"/>
      <c r="F57" s="53"/>
      <c r="G57" s="49"/>
      <c r="H57" s="53"/>
      <c r="I57" s="49"/>
      <c r="J57" s="9"/>
    </row>
    <row r="58" spans="1:10" ht="14" customHeight="1" thickTop="1"/>
    <row r="60" spans="1:10" ht="14" customHeight="1">
      <c r="C60" s="1"/>
      <c r="D60" s="1"/>
      <c r="E60" s="1"/>
      <c r="F60" s="1"/>
      <c r="G60" s="1"/>
      <c r="H60" s="1"/>
      <c r="I60" s="1"/>
    </row>
    <row r="61" spans="1:10" ht="14" customHeight="1">
      <c r="C61" s="1"/>
      <c r="D61" s="1"/>
      <c r="E61" s="1"/>
      <c r="F61" s="1"/>
      <c r="G61" s="1"/>
      <c r="H61" s="1"/>
      <c r="I61" s="1"/>
    </row>
  </sheetData>
  <mergeCells count="20">
    <mergeCell ref="I8:J8"/>
    <mergeCell ref="A28:A33"/>
    <mergeCell ref="B10:B15"/>
    <mergeCell ref="E8:F8"/>
    <mergeCell ref="G8:H8"/>
    <mergeCell ref="C8:D8"/>
    <mergeCell ref="B8:B9"/>
    <mergeCell ref="E1:F1"/>
    <mergeCell ref="E2:F2"/>
    <mergeCell ref="A52:A57"/>
    <mergeCell ref="A19:A27"/>
    <mergeCell ref="B19:B24"/>
    <mergeCell ref="B34:B39"/>
    <mergeCell ref="A34:A42"/>
    <mergeCell ref="A43:A51"/>
    <mergeCell ref="B43:B48"/>
    <mergeCell ref="A10:A18"/>
    <mergeCell ref="D3:E3"/>
    <mergeCell ref="B3:C3"/>
    <mergeCell ref="B2:D2"/>
  </mergeCells>
  <phoneticPr fontId="2" type="noConversion"/>
  <hyperlinks>
    <hyperlink ref="B2" r:id="rId1"/>
  </hyperlinks>
  <printOptions verticalCentered="1"/>
  <pageMargins left="0.5" right="0.5" top="0.5" bottom="0.5" header="0.3" footer="0.3"/>
  <pageSetup scale="97" orientation="portrait" horizontalDpi="4294967292" verticalDpi="4294967292"/>
  <headerFooter>
    <oddFooter>&amp;L&amp;"Calibri,Regular"&amp;K000000&amp;F&amp;R&amp;"Calibri,Regular"&amp;K000000&amp;A</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145" zoomScaleNormal="145" zoomScalePageLayoutView="145" workbookViewId="0">
      <pane ySplit="7" topLeftCell="A8" activePane="bottomLeft" state="frozenSplit"/>
      <selection pane="bottomLeft" activeCell="G1" sqref="G1"/>
    </sheetView>
  </sheetViews>
  <sheetFormatPr baseColWidth="10" defaultRowHeight="14" x14ac:dyDescent="0"/>
  <cols>
    <col min="1" max="1" width="2.6640625" style="34" customWidth="1"/>
    <col min="2" max="2" width="13.33203125" style="3" customWidth="1"/>
    <col min="3" max="3" width="7.1640625" style="3" customWidth="1"/>
    <col min="4" max="4" width="10.83203125" style="3"/>
    <col min="5" max="5" width="7.33203125" style="3" customWidth="1"/>
    <col min="6" max="6" width="10.83203125" style="3"/>
    <col min="7" max="7" width="11.1640625" style="3" customWidth="1"/>
    <col min="8" max="8" width="11" style="3" customWidth="1"/>
    <col min="9" max="9" width="7.1640625" style="3" customWidth="1"/>
    <col min="10" max="10" width="6.83203125" style="3" customWidth="1"/>
    <col min="11" max="16384" width="10.83203125" style="3"/>
  </cols>
  <sheetData>
    <row r="1" spans="1:11" ht="15" customHeight="1">
      <c r="A1" s="33"/>
      <c r="B1" s="75" t="s">
        <v>36</v>
      </c>
      <c r="C1" s="2"/>
      <c r="D1" s="2"/>
      <c r="E1" s="133" t="s">
        <v>40</v>
      </c>
      <c r="F1" s="133"/>
      <c r="G1" s="76"/>
      <c r="H1" s="2"/>
      <c r="I1" s="155" t="s">
        <v>39</v>
      </c>
      <c r="J1" s="155"/>
      <c r="K1" s="155"/>
    </row>
    <row r="2" spans="1:11" ht="14" customHeight="1" thickBot="1">
      <c r="A2" s="33"/>
      <c r="B2" s="147" t="s">
        <v>35</v>
      </c>
      <c r="C2" s="147"/>
      <c r="D2" s="147"/>
      <c r="E2" s="134" t="s">
        <v>26</v>
      </c>
      <c r="F2" s="135"/>
      <c r="G2" s="77">
        <v>0</v>
      </c>
      <c r="H2" s="2"/>
      <c r="I2" s="155"/>
      <c r="J2" s="155"/>
      <c r="K2" s="155"/>
    </row>
    <row r="3" spans="1:11" ht="14" customHeight="1" thickTop="1" thickBot="1">
      <c r="B3" s="156" t="s">
        <v>37</v>
      </c>
      <c r="C3" s="157"/>
      <c r="D3" s="113" t="s">
        <v>38</v>
      </c>
      <c r="E3" s="158" t="s">
        <v>10</v>
      </c>
      <c r="F3" s="159"/>
      <c r="G3" s="114" t="s">
        <v>11</v>
      </c>
      <c r="H3" s="115" t="s">
        <v>12</v>
      </c>
      <c r="I3" s="155"/>
      <c r="J3" s="155"/>
      <c r="K3" s="155"/>
    </row>
    <row r="4" spans="1:11" ht="14" customHeight="1" thickTop="1">
      <c r="B4" s="39" t="s">
        <v>6</v>
      </c>
      <c r="C4" s="78">
        <f>'Cycle 1'!C4+10</f>
        <v>10</v>
      </c>
      <c r="D4" s="116">
        <f>(F4*0.9)</f>
        <v>0</v>
      </c>
      <c r="E4" s="117" t="s">
        <v>6</v>
      </c>
      <c r="F4" s="118">
        <f>(G4*H4*0.033333+G4)</f>
        <v>0</v>
      </c>
      <c r="G4" s="117">
        <f>IF(G61=E61,'Cycle 1'!G15,IF(G61=D61,'Cycle 1'!E15,IF(G61=C61,'Cycle 1'!C15,"N/A")))</f>
        <v>0</v>
      </c>
      <c r="H4" s="119">
        <f>IF(G61=E61,'Cycle 1'!H15,IF(G61=D61,'Cycle 1'!F15,IF(G61=C61,'Cycle 1'!D15,"N/A")))</f>
        <v>1</v>
      </c>
      <c r="I4" s="155"/>
      <c r="J4" s="155"/>
      <c r="K4" s="155"/>
    </row>
    <row r="5" spans="1:11" ht="14" customHeight="1">
      <c r="B5" s="40" t="s">
        <v>7</v>
      </c>
      <c r="C5" s="79">
        <f>'Cycle 1'!C5+5</f>
        <v>5</v>
      </c>
      <c r="D5" s="120">
        <f>(F5*0.9)</f>
        <v>0</v>
      </c>
      <c r="E5" s="121" t="s">
        <v>7</v>
      </c>
      <c r="F5" s="122">
        <f>(G5*H5*0.033333+G5)</f>
        <v>0</v>
      </c>
      <c r="G5" s="121">
        <f>IF(G62=E62,'Cycle 1'!G24,IF(G62=D62,'Cycle 1'!E24,IF(G62=C62,'Cycle 1'!C24,"N/A")))</f>
        <v>0</v>
      </c>
      <c r="H5" s="123">
        <f>IF(G62=E62,'Cycle 1'!H24,IF(G62=D62,'Cycle 1'!F24,IF(G62=C62,'Cycle 1'!D24,"N/A")))</f>
        <v>1</v>
      </c>
      <c r="I5" s="155"/>
      <c r="J5" s="155"/>
      <c r="K5" s="155"/>
    </row>
    <row r="6" spans="1:11" ht="14" customHeight="1">
      <c r="B6" s="40" t="s">
        <v>8</v>
      </c>
      <c r="C6" s="79">
        <f>'Cycle 1'!C6+10</f>
        <v>10</v>
      </c>
      <c r="D6" s="120">
        <f>(F6*0.9)</f>
        <v>0</v>
      </c>
      <c r="E6" s="121" t="s">
        <v>8</v>
      </c>
      <c r="F6" s="122">
        <f>(G6*H6*0.033333+G6)</f>
        <v>0</v>
      </c>
      <c r="G6" s="121">
        <f>IF(G63=E63,'Cycle 1'!G39,IF(G63=D63,'Cycle 1'!E39,IF(G63=C63,'Cycle 1'!C39,"N/A")))</f>
        <v>0</v>
      </c>
      <c r="H6" s="123">
        <f>IF(G63=E63,'Cycle 1'!H39,IF(G63=D63,'Cycle 1'!F39,IF(G63=C63,'Cycle 1'!D39,"N/A")))</f>
        <v>1</v>
      </c>
      <c r="I6" s="155"/>
      <c r="J6" s="155"/>
      <c r="K6" s="155"/>
    </row>
    <row r="7" spans="1:11" ht="14" customHeight="1" thickBot="1">
      <c r="B7" s="41" t="s">
        <v>9</v>
      </c>
      <c r="C7" s="80">
        <f>'Cycle 1'!C7+5</f>
        <v>5</v>
      </c>
      <c r="D7" s="124">
        <f>(F7*0.9)</f>
        <v>0</v>
      </c>
      <c r="E7" s="125" t="s">
        <v>9</v>
      </c>
      <c r="F7" s="126">
        <f>(G7*H7*0.033333+G7)</f>
        <v>0</v>
      </c>
      <c r="G7" s="125">
        <f>IF(G64=E64,'Cycle 1'!G48,IF(G64=D64,'Cycle 1'!E48,IF(G64=C64,'Cycle 1'!C48,"N/A")))</f>
        <v>0</v>
      </c>
      <c r="H7" s="127">
        <f>IF(G64=E64,'Cycle 1'!H48,IF(G64=D64,'Cycle 1'!F48,IF(G64=C64,'Cycle 1'!D48,"N/A")))</f>
        <v>1</v>
      </c>
      <c r="I7" s="155"/>
      <c r="J7" s="155"/>
      <c r="K7" s="155"/>
    </row>
    <row r="8" spans="1:11" ht="14" customHeight="1" thickTop="1">
      <c r="B8" s="162" t="s">
        <v>25</v>
      </c>
      <c r="C8" s="157" t="s">
        <v>21</v>
      </c>
      <c r="D8" s="160"/>
      <c r="E8" s="156" t="s">
        <v>22</v>
      </c>
      <c r="F8" s="160"/>
      <c r="G8" s="156" t="s">
        <v>23</v>
      </c>
      <c r="H8" s="160"/>
      <c r="I8" s="156" t="s">
        <v>24</v>
      </c>
      <c r="J8" s="160"/>
    </row>
    <row r="9" spans="1:11" ht="14" customHeight="1" thickBot="1">
      <c r="B9" s="163"/>
      <c r="C9" s="12" t="s">
        <v>4</v>
      </c>
      <c r="D9" s="13" t="s">
        <v>5</v>
      </c>
      <c r="E9" s="14" t="s">
        <v>4</v>
      </c>
      <c r="F9" s="13" t="s">
        <v>5</v>
      </c>
      <c r="G9" s="14" t="s">
        <v>4</v>
      </c>
      <c r="H9" s="13" t="s">
        <v>5</v>
      </c>
      <c r="I9" s="14" t="s">
        <v>4</v>
      </c>
      <c r="J9" s="13" t="s">
        <v>5</v>
      </c>
    </row>
    <row r="10" spans="1:11" ht="14" customHeight="1" thickTop="1">
      <c r="A10" s="139" t="str">
        <f>'Cycle 1'!A10:A18</f>
        <v>Monday</v>
      </c>
      <c r="B10" s="143" t="s">
        <v>0</v>
      </c>
      <c r="C10" s="18">
        <f>C4*0.4</f>
        <v>4</v>
      </c>
      <c r="D10" s="81">
        <v>5</v>
      </c>
      <c r="E10" s="18">
        <f>C10</f>
        <v>4</v>
      </c>
      <c r="F10" s="81">
        <v>5</v>
      </c>
      <c r="G10" s="18">
        <f>E10</f>
        <v>4</v>
      </c>
      <c r="H10" s="81">
        <v>5</v>
      </c>
      <c r="I10" s="18" t="s">
        <v>20</v>
      </c>
      <c r="J10" s="19" t="s">
        <v>20</v>
      </c>
    </row>
    <row r="11" spans="1:11" ht="14" customHeight="1">
      <c r="A11" s="140"/>
      <c r="B11" s="144"/>
      <c r="C11" s="83">
        <f>C4*0.47</f>
        <v>4.6999999999999993</v>
      </c>
      <c r="D11" s="84">
        <v>5</v>
      </c>
      <c r="E11" s="83">
        <f>C4*0.5</f>
        <v>5</v>
      </c>
      <c r="F11" s="84">
        <v>5</v>
      </c>
      <c r="G11" s="83">
        <f>E11</f>
        <v>5</v>
      </c>
      <c r="H11" s="84">
        <v>5</v>
      </c>
      <c r="I11" s="83" t="s">
        <v>20</v>
      </c>
      <c r="J11" s="21" t="s">
        <v>20</v>
      </c>
    </row>
    <row r="12" spans="1:11" ht="14" customHeight="1">
      <c r="A12" s="140"/>
      <c r="B12" s="144"/>
      <c r="C12" s="83">
        <f>C4*0.55</f>
        <v>5.5</v>
      </c>
      <c r="D12" s="84">
        <v>3</v>
      </c>
      <c r="E12" s="83">
        <f>C4*0.6</f>
        <v>6</v>
      </c>
      <c r="F12" s="84">
        <v>3</v>
      </c>
      <c r="G12" s="83">
        <f>E12</f>
        <v>6</v>
      </c>
      <c r="H12" s="84">
        <v>3</v>
      </c>
      <c r="I12" s="83" t="s">
        <v>20</v>
      </c>
      <c r="J12" s="21" t="s">
        <v>20</v>
      </c>
    </row>
    <row r="13" spans="1:11" ht="14" customHeight="1">
      <c r="A13" s="140"/>
      <c r="B13" s="144"/>
      <c r="C13" s="86">
        <f>C4*0.65</f>
        <v>6.5</v>
      </c>
      <c r="D13" s="87">
        <v>5</v>
      </c>
      <c r="E13" s="86">
        <f>(C4*0.7)</f>
        <v>7</v>
      </c>
      <c r="F13" s="87">
        <v>3</v>
      </c>
      <c r="G13" s="86">
        <f>(C4*0.75)</f>
        <v>7.5</v>
      </c>
      <c r="H13" s="87">
        <v>5</v>
      </c>
      <c r="I13" s="86">
        <f>(C4*0.4)</f>
        <v>4</v>
      </c>
      <c r="J13" s="6">
        <v>5</v>
      </c>
    </row>
    <row r="14" spans="1:11" ht="14" customHeight="1">
      <c r="A14" s="140"/>
      <c r="B14" s="144"/>
      <c r="C14" s="89">
        <f>C4*0.75</f>
        <v>7.5</v>
      </c>
      <c r="D14" s="90">
        <v>5</v>
      </c>
      <c r="E14" s="89">
        <f>(C4*0.8)</f>
        <v>8</v>
      </c>
      <c r="F14" s="90">
        <v>3</v>
      </c>
      <c r="G14" s="89">
        <f>(C4*0.85)</f>
        <v>8.5</v>
      </c>
      <c r="H14" s="90">
        <v>3</v>
      </c>
      <c r="I14" s="89">
        <f>(C4*0.5)</f>
        <v>5</v>
      </c>
      <c r="J14" s="6">
        <v>5</v>
      </c>
    </row>
    <row r="15" spans="1:11" ht="14" customHeight="1">
      <c r="A15" s="140"/>
      <c r="B15" s="144"/>
      <c r="C15" s="91">
        <f>C4*0.85</f>
        <v>8.5</v>
      </c>
      <c r="D15" s="92">
        <v>5</v>
      </c>
      <c r="E15" s="91">
        <f>(C4*0.9)</f>
        <v>9</v>
      </c>
      <c r="F15" s="92">
        <v>3</v>
      </c>
      <c r="G15" s="91">
        <f>(C4*0.95)</f>
        <v>9.5</v>
      </c>
      <c r="H15" s="92">
        <v>1</v>
      </c>
      <c r="I15" s="91">
        <f>(C4*0.6)</f>
        <v>6</v>
      </c>
      <c r="J15" s="68">
        <v>5</v>
      </c>
    </row>
    <row r="16" spans="1:11" ht="14" customHeight="1">
      <c r="A16" s="140"/>
      <c r="B16" s="130" t="str">
        <f>'Cycle 1'!B16</f>
        <v>Assistance 1</v>
      </c>
      <c r="C16" s="94">
        <f>'Cycle 1'!C16</f>
        <v>0</v>
      </c>
      <c r="D16" s="103" t="s">
        <v>19</v>
      </c>
      <c r="E16" s="102">
        <f>(G2+1)*C16</f>
        <v>0</v>
      </c>
      <c r="F16" s="103" t="s">
        <v>19</v>
      </c>
      <c r="G16" s="102">
        <f>(G2+1)*E16</f>
        <v>0</v>
      </c>
      <c r="H16" s="103" t="s">
        <v>19</v>
      </c>
      <c r="I16" s="102">
        <f>C16</f>
        <v>0</v>
      </c>
      <c r="J16" s="72" t="s">
        <v>19</v>
      </c>
    </row>
    <row r="17" spans="1:10" ht="14" customHeight="1">
      <c r="A17" s="140"/>
      <c r="B17" s="129" t="str">
        <f>'Cycle 1'!B17</f>
        <v>Assistance 2</v>
      </c>
      <c r="C17" s="95">
        <f>'Cycle 1'!C17</f>
        <v>0</v>
      </c>
      <c r="D17" s="90" t="s">
        <v>17</v>
      </c>
      <c r="E17" s="89">
        <f>(G2+1)*C17</f>
        <v>0</v>
      </c>
      <c r="F17" s="90" t="s">
        <v>17</v>
      </c>
      <c r="G17" s="89">
        <f>(G2+1)*E17</f>
        <v>0</v>
      </c>
      <c r="H17" s="90" t="s">
        <v>17</v>
      </c>
      <c r="I17" s="89">
        <f>C17</f>
        <v>0</v>
      </c>
      <c r="J17" s="6" t="s">
        <v>17</v>
      </c>
    </row>
    <row r="18" spans="1:10" ht="14" customHeight="1" thickBot="1">
      <c r="A18" s="142"/>
      <c r="B18" s="129" t="str">
        <f>'Cycle 1'!B18</f>
        <v>Ab Exercise</v>
      </c>
      <c r="C18" s="96">
        <f>'Cycle 1'!C18</f>
        <v>0</v>
      </c>
      <c r="D18" s="104" t="s">
        <v>18</v>
      </c>
      <c r="E18" s="89">
        <f>(G2+1)*C18</f>
        <v>0</v>
      </c>
      <c r="F18" s="104" t="s">
        <v>18</v>
      </c>
      <c r="G18" s="89">
        <f>(G2+1)*E18</f>
        <v>0</v>
      </c>
      <c r="H18" s="104" t="s">
        <v>18</v>
      </c>
      <c r="I18" s="98">
        <f>C18</f>
        <v>0</v>
      </c>
      <c r="J18" s="9" t="s">
        <v>18</v>
      </c>
    </row>
    <row r="19" spans="1:10" ht="14" customHeight="1" thickTop="1">
      <c r="A19" s="139" t="str">
        <f>'Cycle 1'!A19:A27</f>
        <v>Tuesday</v>
      </c>
      <c r="B19" s="143" t="s">
        <v>2</v>
      </c>
      <c r="C19" s="18">
        <f>C5*0.4</f>
        <v>2</v>
      </c>
      <c r="D19" s="81">
        <v>5</v>
      </c>
      <c r="E19" s="18">
        <f>C19</f>
        <v>2</v>
      </c>
      <c r="F19" s="81">
        <v>5</v>
      </c>
      <c r="G19" s="18">
        <f>E19</f>
        <v>2</v>
      </c>
      <c r="H19" s="81">
        <v>5</v>
      </c>
      <c r="I19" s="99" t="s">
        <v>20</v>
      </c>
      <c r="J19" s="19" t="s">
        <v>20</v>
      </c>
    </row>
    <row r="20" spans="1:10" ht="14" customHeight="1">
      <c r="A20" s="140"/>
      <c r="B20" s="144"/>
      <c r="C20" s="20">
        <f>C5*0.47</f>
        <v>2.3499999999999996</v>
      </c>
      <c r="D20" s="100">
        <v>5</v>
      </c>
      <c r="E20" s="83">
        <f>C5*0.5</f>
        <v>2.5</v>
      </c>
      <c r="F20" s="100">
        <v>5</v>
      </c>
      <c r="G20" s="20">
        <f>E20</f>
        <v>2.5</v>
      </c>
      <c r="H20" s="100">
        <v>5</v>
      </c>
      <c r="I20" s="101" t="s">
        <v>20</v>
      </c>
      <c r="J20" s="21" t="s">
        <v>20</v>
      </c>
    </row>
    <row r="21" spans="1:10" ht="14" customHeight="1">
      <c r="A21" s="140"/>
      <c r="B21" s="144"/>
      <c r="C21" s="20">
        <f>C5*0.55</f>
        <v>2.75</v>
      </c>
      <c r="D21" s="100">
        <v>3</v>
      </c>
      <c r="E21" s="83">
        <f>C5*0.6</f>
        <v>3</v>
      </c>
      <c r="F21" s="100">
        <v>3</v>
      </c>
      <c r="G21" s="20">
        <f>E21</f>
        <v>3</v>
      </c>
      <c r="H21" s="100">
        <v>3</v>
      </c>
      <c r="I21" s="101" t="s">
        <v>20</v>
      </c>
      <c r="J21" s="21" t="s">
        <v>20</v>
      </c>
    </row>
    <row r="22" spans="1:10" ht="14" customHeight="1">
      <c r="A22" s="140"/>
      <c r="B22" s="144"/>
      <c r="C22" s="86">
        <f>C5*0.65</f>
        <v>3.25</v>
      </c>
      <c r="D22" s="90">
        <v>5</v>
      </c>
      <c r="E22" s="86">
        <f>(C5*0.7)</f>
        <v>3.5</v>
      </c>
      <c r="F22" s="90">
        <v>3</v>
      </c>
      <c r="G22" s="86">
        <f>(C5*0.75)</f>
        <v>3.75</v>
      </c>
      <c r="H22" s="87">
        <v>5</v>
      </c>
      <c r="I22" s="86">
        <f>(C5*0.4)</f>
        <v>2</v>
      </c>
      <c r="J22" s="6">
        <v>5</v>
      </c>
    </row>
    <row r="23" spans="1:10" ht="14" customHeight="1">
      <c r="A23" s="140"/>
      <c r="B23" s="144"/>
      <c r="C23" s="89">
        <f>C5*0.75</f>
        <v>3.75</v>
      </c>
      <c r="D23" s="90">
        <v>5</v>
      </c>
      <c r="E23" s="89">
        <f>(C5*0.8)</f>
        <v>4</v>
      </c>
      <c r="F23" s="90">
        <v>3</v>
      </c>
      <c r="G23" s="89">
        <f>(C5*0.85)</f>
        <v>4.25</v>
      </c>
      <c r="H23" s="90">
        <v>3</v>
      </c>
      <c r="I23" s="89">
        <f>(C5*0.5)</f>
        <v>2.5</v>
      </c>
      <c r="J23" s="6">
        <v>5</v>
      </c>
    </row>
    <row r="24" spans="1:10" ht="14" customHeight="1">
      <c r="A24" s="140"/>
      <c r="B24" s="144"/>
      <c r="C24" s="91">
        <f>C5*0.85</f>
        <v>4.25</v>
      </c>
      <c r="D24" s="92">
        <v>5</v>
      </c>
      <c r="E24" s="91">
        <f>(C5*0.9)</f>
        <v>4.5</v>
      </c>
      <c r="F24" s="92">
        <v>3</v>
      </c>
      <c r="G24" s="91">
        <f>(C5*0.95)</f>
        <v>4.75</v>
      </c>
      <c r="H24" s="92">
        <v>1</v>
      </c>
      <c r="I24" s="91">
        <f>(C5*0.6)</f>
        <v>3</v>
      </c>
      <c r="J24" s="68">
        <v>5</v>
      </c>
    </row>
    <row r="25" spans="1:10" ht="14" customHeight="1">
      <c r="A25" s="140"/>
      <c r="B25" s="130" t="str">
        <f>'Cycle 1'!B25</f>
        <v>Assistance 1</v>
      </c>
      <c r="C25" s="94">
        <f>'Cycle 1'!C25</f>
        <v>0</v>
      </c>
      <c r="D25" s="103" t="s">
        <v>19</v>
      </c>
      <c r="E25" s="102">
        <f>(G2+1)*C25</f>
        <v>0</v>
      </c>
      <c r="F25" s="105" t="s">
        <v>19</v>
      </c>
      <c r="G25" s="102">
        <f>(G2+1)*E25</f>
        <v>0</v>
      </c>
      <c r="H25" s="105" t="s">
        <v>19</v>
      </c>
      <c r="I25" s="102">
        <f>C25</f>
        <v>0</v>
      </c>
      <c r="J25" s="74" t="s">
        <v>19</v>
      </c>
    </row>
    <row r="26" spans="1:10" ht="14" customHeight="1">
      <c r="A26" s="140"/>
      <c r="B26" s="129" t="str">
        <f>'Cycle 1'!B26</f>
        <v>Assistance 2</v>
      </c>
      <c r="C26" s="95">
        <f>'Cycle 1'!C26</f>
        <v>0</v>
      </c>
      <c r="D26" s="90" t="s">
        <v>19</v>
      </c>
      <c r="E26" s="86">
        <f>(G2+1)*C26</f>
        <v>0</v>
      </c>
      <c r="F26" s="106" t="s">
        <v>19</v>
      </c>
      <c r="G26" s="86">
        <f>(G2+1)*E26</f>
        <v>0</v>
      </c>
      <c r="H26" s="106" t="s">
        <v>19</v>
      </c>
      <c r="I26" s="86">
        <f>C26</f>
        <v>0</v>
      </c>
      <c r="J26" s="22" t="s">
        <v>19</v>
      </c>
    </row>
    <row r="27" spans="1:10" ht="14" customHeight="1" thickBot="1">
      <c r="A27" s="142"/>
      <c r="B27" s="129" t="str">
        <f>'Cycle 1'!B27</f>
        <v>Ab Exercise</v>
      </c>
      <c r="C27" s="96">
        <f>'Cycle 1'!C27</f>
        <v>0</v>
      </c>
      <c r="D27" s="109"/>
      <c r="E27" s="86">
        <f>(G2+1)*C27</f>
        <v>0</v>
      </c>
      <c r="F27" s="106"/>
      <c r="G27" s="86">
        <f>(G2+1)*E27</f>
        <v>0</v>
      </c>
      <c r="H27" s="106"/>
      <c r="I27" s="89">
        <f>C27</f>
        <v>0</v>
      </c>
      <c r="J27" s="24"/>
    </row>
    <row r="28" spans="1:10" ht="14" customHeight="1" thickTop="1">
      <c r="A28" s="150" t="str">
        <f>'Cycle 1'!A28:A33</f>
        <v>Wed - ("Off")</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tr">
        <f>'Cycle 1'!A34:A42</f>
        <v>Thursday</v>
      </c>
      <c r="B34" s="143" t="s">
        <v>1</v>
      </c>
      <c r="C34" s="18">
        <f>C6*0.4</f>
        <v>4</v>
      </c>
      <c r="D34" s="81">
        <v>5</v>
      </c>
      <c r="E34" s="18">
        <f>C34</f>
        <v>4</v>
      </c>
      <c r="F34" s="81">
        <v>5</v>
      </c>
      <c r="G34" s="18">
        <f>E34</f>
        <v>4</v>
      </c>
      <c r="H34" s="81">
        <v>5</v>
      </c>
      <c r="I34" s="99" t="s">
        <v>20</v>
      </c>
      <c r="J34" s="19" t="s">
        <v>20</v>
      </c>
    </row>
    <row r="35" spans="1:10" ht="14" customHeight="1">
      <c r="A35" s="140"/>
      <c r="B35" s="144"/>
      <c r="C35" s="20">
        <f>C6*0.47</f>
        <v>4.6999999999999993</v>
      </c>
      <c r="D35" s="100">
        <v>5</v>
      </c>
      <c r="E35" s="83">
        <f>C6*0.5</f>
        <v>5</v>
      </c>
      <c r="F35" s="100">
        <v>5</v>
      </c>
      <c r="G35" s="20">
        <f>E35</f>
        <v>5</v>
      </c>
      <c r="H35" s="100">
        <v>5</v>
      </c>
      <c r="I35" s="101" t="s">
        <v>20</v>
      </c>
      <c r="J35" s="21" t="s">
        <v>20</v>
      </c>
    </row>
    <row r="36" spans="1:10" ht="14" customHeight="1">
      <c r="A36" s="140"/>
      <c r="B36" s="144"/>
      <c r="C36" s="20">
        <f>C6*0.55</f>
        <v>5.5</v>
      </c>
      <c r="D36" s="100">
        <v>3</v>
      </c>
      <c r="E36" s="83">
        <f>C6*0.6</f>
        <v>6</v>
      </c>
      <c r="F36" s="100">
        <v>3</v>
      </c>
      <c r="G36" s="20">
        <f>E36</f>
        <v>6</v>
      </c>
      <c r="H36" s="100">
        <v>3</v>
      </c>
      <c r="I36" s="101" t="s">
        <v>20</v>
      </c>
      <c r="J36" s="21" t="s">
        <v>20</v>
      </c>
    </row>
    <row r="37" spans="1:10" ht="14" customHeight="1">
      <c r="A37" s="140"/>
      <c r="B37" s="144"/>
      <c r="C37" s="89">
        <f>C6*0.65</f>
        <v>6.5</v>
      </c>
      <c r="D37" s="90">
        <v>5</v>
      </c>
      <c r="E37" s="89">
        <f>(C6*0.7)</f>
        <v>7</v>
      </c>
      <c r="F37" s="90">
        <v>3</v>
      </c>
      <c r="G37" s="89">
        <f>(C6*0.75)</f>
        <v>7.5</v>
      </c>
      <c r="H37" s="90">
        <v>5</v>
      </c>
      <c r="I37" s="86">
        <f>(C6*0.4)</f>
        <v>4</v>
      </c>
      <c r="J37" s="6">
        <v>5</v>
      </c>
    </row>
    <row r="38" spans="1:10" ht="14" customHeight="1">
      <c r="A38" s="140"/>
      <c r="B38" s="144"/>
      <c r="C38" s="89">
        <f>C6*0.75</f>
        <v>7.5</v>
      </c>
      <c r="D38" s="110">
        <v>5</v>
      </c>
      <c r="E38" s="89">
        <f>(C6*0.8)</f>
        <v>8</v>
      </c>
      <c r="F38" s="90">
        <v>3</v>
      </c>
      <c r="G38" s="89">
        <f>(C6*0.85)</f>
        <v>8.5</v>
      </c>
      <c r="H38" s="90">
        <v>3</v>
      </c>
      <c r="I38" s="89">
        <f>(C6*0.5)</f>
        <v>5</v>
      </c>
      <c r="J38" s="6">
        <v>5</v>
      </c>
    </row>
    <row r="39" spans="1:10" ht="14" customHeight="1">
      <c r="A39" s="140"/>
      <c r="B39" s="144"/>
      <c r="C39" s="91">
        <f>C6*0.85</f>
        <v>8.5</v>
      </c>
      <c r="D39" s="111">
        <v>5</v>
      </c>
      <c r="E39" s="91">
        <f>(C6*0.9)</f>
        <v>9</v>
      </c>
      <c r="F39" s="92">
        <v>3</v>
      </c>
      <c r="G39" s="91">
        <f>(C6*0.95)</f>
        <v>9.5</v>
      </c>
      <c r="H39" s="92">
        <v>1</v>
      </c>
      <c r="I39" s="91">
        <f>(C6*0.6)</f>
        <v>6</v>
      </c>
      <c r="J39" s="68">
        <v>5</v>
      </c>
    </row>
    <row r="40" spans="1:10" ht="14" customHeight="1">
      <c r="A40" s="141"/>
      <c r="B40" s="130" t="str">
        <f>'Cycle 1'!B40</f>
        <v>Assistance 1</v>
      </c>
      <c r="C40" s="94">
        <f>'Cycle 1'!C40</f>
        <v>0</v>
      </c>
      <c r="D40" s="103" t="s">
        <v>19</v>
      </c>
      <c r="E40" s="102">
        <f>(G2+1)*C40</f>
        <v>0</v>
      </c>
      <c r="F40" s="105" t="s">
        <v>19</v>
      </c>
      <c r="G40" s="102">
        <f>(G2+1)*E40</f>
        <v>0</v>
      </c>
      <c r="H40" s="105" t="s">
        <v>19</v>
      </c>
      <c r="I40" s="102">
        <f>C40</f>
        <v>0</v>
      </c>
      <c r="J40" s="74" t="s">
        <v>19</v>
      </c>
    </row>
    <row r="41" spans="1:10" ht="14" customHeight="1">
      <c r="A41" s="140"/>
      <c r="B41" s="129" t="str">
        <f>'Cycle 1'!B41</f>
        <v>Assistance 2</v>
      </c>
      <c r="C41" s="95">
        <f>'Cycle 1'!C41</f>
        <v>0</v>
      </c>
      <c r="D41" s="90" t="s">
        <v>19</v>
      </c>
      <c r="E41" s="89">
        <f>(G2+1)*C41</f>
        <v>0</v>
      </c>
      <c r="F41" s="106" t="s">
        <v>19</v>
      </c>
      <c r="G41" s="89">
        <f>(G2+1)*E41</f>
        <v>0</v>
      </c>
      <c r="H41" s="106" t="s">
        <v>19</v>
      </c>
      <c r="I41" s="89">
        <f>C41</f>
        <v>0</v>
      </c>
      <c r="J41" s="22" t="s">
        <v>19</v>
      </c>
    </row>
    <row r="42" spans="1:10" ht="14" customHeight="1" thickBot="1">
      <c r="A42" s="142"/>
      <c r="B42" s="129" t="str">
        <f>'Cycle 1'!B42</f>
        <v>Ab Exercise</v>
      </c>
      <c r="C42" s="96">
        <f>'Cycle 1'!C42</f>
        <v>0</v>
      </c>
      <c r="D42" s="104" t="s">
        <v>18</v>
      </c>
      <c r="E42" s="98">
        <f>(G2+1)*C42</f>
        <v>0</v>
      </c>
      <c r="F42" s="107" t="s">
        <v>18</v>
      </c>
      <c r="G42" s="98">
        <f>(G2+1)*E42</f>
        <v>0</v>
      </c>
      <c r="H42" s="107" t="s">
        <v>18</v>
      </c>
      <c r="I42" s="98">
        <f>C42</f>
        <v>0</v>
      </c>
      <c r="J42" s="25" t="s">
        <v>18</v>
      </c>
    </row>
    <row r="43" spans="1:10" ht="14" customHeight="1" thickTop="1">
      <c r="A43" s="139" t="str">
        <f>'Cycle 1'!A43:A51</f>
        <v>Friday</v>
      </c>
      <c r="B43" s="143" t="s">
        <v>3</v>
      </c>
      <c r="C43" s="18">
        <f>C7*0.4</f>
        <v>2</v>
      </c>
      <c r="D43" s="81">
        <v>5</v>
      </c>
      <c r="E43" s="18">
        <f>C43</f>
        <v>2</v>
      </c>
      <c r="F43" s="81">
        <v>5</v>
      </c>
      <c r="G43" s="18">
        <f>E43</f>
        <v>2</v>
      </c>
      <c r="H43" s="81">
        <v>5</v>
      </c>
      <c r="I43" s="99" t="s">
        <v>20</v>
      </c>
      <c r="J43" s="19" t="s">
        <v>20</v>
      </c>
    </row>
    <row r="44" spans="1:10" ht="14" customHeight="1">
      <c r="A44" s="140"/>
      <c r="B44" s="144"/>
      <c r="C44" s="20">
        <f>C7*0.47</f>
        <v>2.3499999999999996</v>
      </c>
      <c r="D44" s="100">
        <v>5</v>
      </c>
      <c r="E44" s="83">
        <f>C7*0.5</f>
        <v>2.5</v>
      </c>
      <c r="F44" s="100">
        <v>5</v>
      </c>
      <c r="G44" s="20">
        <f>E44</f>
        <v>2.5</v>
      </c>
      <c r="H44" s="100">
        <v>5</v>
      </c>
      <c r="I44" s="101" t="s">
        <v>20</v>
      </c>
      <c r="J44" s="21" t="s">
        <v>20</v>
      </c>
    </row>
    <row r="45" spans="1:10" ht="14" customHeight="1">
      <c r="A45" s="140"/>
      <c r="B45" s="144"/>
      <c r="C45" s="20">
        <f>C7*0.55</f>
        <v>2.75</v>
      </c>
      <c r="D45" s="100">
        <v>3</v>
      </c>
      <c r="E45" s="83">
        <f>C7*0.6</f>
        <v>3</v>
      </c>
      <c r="F45" s="100">
        <v>3</v>
      </c>
      <c r="G45" s="20">
        <f>E45</f>
        <v>3</v>
      </c>
      <c r="H45" s="100">
        <v>3</v>
      </c>
      <c r="I45" s="101" t="s">
        <v>20</v>
      </c>
      <c r="J45" s="21" t="s">
        <v>20</v>
      </c>
    </row>
    <row r="46" spans="1:10" ht="14" customHeight="1">
      <c r="A46" s="140"/>
      <c r="B46" s="144"/>
      <c r="C46" s="89">
        <f>C7*0.65</f>
        <v>3.25</v>
      </c>
      <c r="D46" s="90">
        <v>5</v>
      </c>
      <c r="E46" s="89">
        <f>(C7*0.7)</f>
        <v>3.5</v>
      </c>
      <c r="F46" s="90">
        <v>3</v>
      </c>
      <c r="G46" s="89">
        <f>(C7*0.75)</f>
        <v>3.75</v>
      </c>
      <c r="H46" s="90">
        <v>5</v>
      </c>
      <c r="I46" s="86">
        <f>(C7*0.4)</f>
        <v>2</v>
      </c>
      <c r="J46" s="6">
        <v>5</v>
      </c>
    </row>
    <row r="47" spans="1:10" ht="14" customHeight="1">
      <c r="A47" s="140"/>
      <c r="B47" s="144"/>
      <c r="C47" s="89">
        <f>C7*0.75</f>
        <v>3.75</v>
      </c>
      <c r="D47" s="110">
        <v>5</v>
      </c>
      <c r="E47" s="89">
        <f>(C7*0.8)</f>
        <v>4</v>
      </c>
      <c r="F47" s="90">
        <v>3</v>
      </c>
      <c r="G47" s="89">
        <f>(C7*0.85)</f>
        <v>4.25</v>
      </c>
      <c r="H47" s="90">
        <v>3</v>
      </c>
      <c r="I47" s="89">
        <f>(C7*0.5)</f>
        <v>2.5</v>
      </c>
      <c r="J47" s="6">
        <v>5</v>
      </c>
    </row>
    <row r="48" spans="1:10" ht="14" customHeight="1">
      <c r="A48" s="140"/>
      <c r="B48" s="144"/>
      <c r="C48" s="91">
        <f>C7*0.85</f>
        <v>4.25</v>
      </c>
      <c r="D48" s="111">
        <v>5</v>
      </c>
      <c r="E48" s="91">
        <f>(C7*0.9)</f>
        <v>4.5</v>
      </c>
      <c r="F48" s="92">
        <v>3</v>
      </c>
      <c r="G48" s="91">
        <f>(C7*0.95)</f>
        <v>4.75</v>
      </c>
      <c r="H48" s="92">
        <v>1</v>
      </c>
      <c r="I48" s="91">
        <f>(C7*0.6)</f>
        <v>3</v>
      </c>
      <c r="J48" s="68">
        <v>5</v>
      </c>
    </row>
    <row r="49" spans="1:10" ht="14" customHeight="1">
      <c r="A49" s="141"/>
      <c r="B49" s="130" t="str">
        <f>'Cycle 1'!B49</f>
        <v>Assistance 1</v>
      </c>
      <c r="C49" s="94">
        <f>'Cycle 1'!C49</f>
        <v>0</v>
      </c>
      <c r="D49" s="103" t="s">
        <v>19</v>
      </c>
      <c r="E49" s="102">
        <f>(G2+1)*C49</f>
        <v>0</v>
      </c>
      <c r="F49" s="103" t="s">
        <v>19</v>
      </c>
      <c r="G49" s="102">
        <f>(G2+1)*E49</f>
        <v>0</v>
      </c>
      <c r="H49" s="103" t="s">
        <v>19</v>
      </c>
      <c r="I49" s="102">
        <f>C49</f>
        <v>0</v>
      </c>
      <c r="J49" s="72" t="s">
        <v>19</v>
      </c>
    </row>
    <row r="50" spans="1:10" ht="14" customHeight="1">
      <c r="A50" s="140"/>
      <c r="B50" s="129" t="str">
        <f>'Cycle 1'!B50</f>
        <v>Assistance 2</v>
      </c>
      <c r="C50" s="95">
        <f>'Cycle 1'!C50</f>
        <v>0</v>
      </c>
      <c r="D50" s="90" t="s">
        <v>19</v>
      </c>
      <c r="E50" s="89">
        <f>(G2+1)*C50</f>
        <v>0</v>
      </c>
      <c r="F50" s="90" t="s">
        <v>19</v>
      </c>
      <c r="G50" s="89">
        <f>(G2+1)*E50</f>
        <v>0</v>
      </c>
      <c r="H50" s="90" t="s">
        <v>19</v>
      </c>
      <c r="I50" s="89">
        <f>C50</f>
        <v>0</v>
      </c>
      <c r="J50" s="6" t="s">
        <v>19</v>
      </c>
    </row>
    <row r="51" spans="1:10" ht="14" customHeight="1" thickBot="1">
      <c r="A51" s="142"/>
      <c r="B51" s="129" t="str">
        <f>'Cycle 1'!B51</f>
        <v>Ab Exercise</v>
      </c>
      <c r="C51" s="96">
        <f>'Cycle 1'!C51</f>
        <v>0</v>
      </c>
      <c r="D51" s="104" t="s">
        <v>17</v>
      </c>
      <c r="E51" s="98">
        <f>(G2+1)*C51</f>
        <v>0</v>
      </c>
      <c r="F51" s="104" t="s">
        <v>17</v>
      </c>
      <c r="G51" s="98">
        <f>(G2+1)*E51</f>
        <v>0</v>
      </c>
      <c r="H51" s="104" t="s">
        <v>17</v>
      </c>
      <c r="I51" s="98">
        <f>C51</f>
        <v>0</v>
      </c>
      <c r="J51" s="9" t="s">
        <v>17</v>
      </c>
    </row>
    <row r="52" spans="1:10" ht="14" customHeight="1" thickTop="1">
      <c r="A52" s="136" t="str">
        <f>'Cycle 1'!A52:A57</f>
        <v>Sat or Sun - ("Off")</v>
      </c>
      <c r="B52" s="46"/>
      <c r="C52" s="97"/>
      <c r="D52" s="56"/>
      <c r="E52" s="27"/>
      <c r="F52" s="56"/>
      <c r="G52" s="27"/>
      <c r="H52" s="62"/>
      <c r="I52" s="27"/>
      <c r="J52" s="23"/>
    </row>
    <row r="53" spans="1:10" ht="14" customHeight="1">
      <c r="A53" s="137"/>
      <c r="B53" s="44"/>
      <c r="C53" s="89"/>
      <c r="D53" s="57"/>
      <c r="E53" s="29"/>
      <c r="F53" s="57"/>
      <c r="G53" s="29"/>
      <c r="H53" s="57"/>
      <c r="I53" s="29"/>
      <c r="J53" s="24"/>
    </row>
    <row r="54" spans="1:10" ht="14" customHeight="1">
      <c r="A54" s="137"/>
      <c r="B54" s="44"/>
      <c r="C54" s="89"/>
      <c r="D54" s="52"/>
      <c r="E54" s="17"/>
      <c r="F54" s="52"/>
      <c r="G54" s="17"/>
      <c r="H54" s="52"/>
      <c r="I54" s="17"/>
      <c r="J54" s="6"/>
    </row>
    <row r="55" spans="1:10" ht="14" customHeight="1">
      <c r="A55" s="137"/>
      <c r="B55" s="44"/>
      <c r="C55" s="89"/>
      <c r="D55" s="52"/>
      <c r="E55" s="17"/>
      <c r="F55" s="52"/>
      <c r="G55" s="17"/>
      <c r="H55" s="52"/>
      <c r="I55" s="17"/>
      <c r="J55" s="6"/>
    </row>
    <row r="56" spans="1:10" ht="14" customHeight="1">
      <c r="A56" s="137"/>
      <c r="B56" s="44"/>
      <c r="C56" s="89"/>
      <c r="D56" s="52"/>
      <c r="E56" s="17"/>
      <c r="F56" s="52"/>
      <c r="G56" s="17"/>
      <c r="H56" s="52"/>
      <c r="I56" s="17"/>
      <c r="J56" s="6"/>
    </row>
    <row r="57" spans="1:10" ht="14" customHeight="1" thickBot="1">
      <c r="A57" s="138"/>
      <c r="B57" s="45"/>
      <c r="C57" s="98"/>
      <c r="D57" s="53"/>
      <c r="E57" s="49"/>
      <c r="F57" s="53"/>
      <c r="G57" s="49"/>
      <c r="H57" s="53"/>
      <c r="I57" s="49"/>
      <c r="J57" s="9"/>
    </row>
    <row r="58" spans="1:10" ht="14" customHeight="1" thickTop="1"/>
    <row r="59" spans="1:10" ht="14" customHeight="1">
      <c r="C59" s="161" t="s">
        <v>28</v>
      </c>
      <c r="D59" s="161"/>
      <c r="E59" s="161"/>
      <c r="F59" s="161"/>
      <c r="G59" s="161"/>
    </row>
    <row r="60" spans="1:10" ht="14" customHeight="1">
      <c r="B60" s="112" t="s">
        <v>44</v>
      </c>
      <c r="C60" s="35">
        <v>1</v>
      </c>
      <c r="D60" s="35">
        <v>2</v>
      </c>
      <c r="E60" s="35">
        <v>3</v>
      </c>
      <c r="G60" s="35" t="s">
        <v>27</v>
      </c>
    </row>
    <row r="61" spans="1:10" ht="14" customHeight="1">
      <c r="B61" s="3" t="s">
        <v>0</v>
      </c>
      <c r="C61" s="108">
        <f>('Cycle 1'!C15*'Cycle 1'!D15*0.033333+'Cycle 1'!C15)</f>
        <v>0</v>
      </c>
      <c r="D61" s="108">
        <f>('Cycle 1'!E15*'Cycle 1'!F15*0.033333+'Cycle 1'!E15)</f>
        <v>0</v>
      </c>
      <c r="E61" s="108">
        <f>('Cycle 1'!G15*'Cycle 1'!H15*0.033333+'Cycle 1'!G15)</f>
        <v>0</v>
      </c>
      <c r="F61" s="108"/>
      <c r="G61" s="108">
        <f>MAX(C61:E61)</f>
        <v>0</v>
      </c>
    </row>
    <row r="62" spans="1:10" ht="14" customHeight="1">
      <c r="B62" s="3" t="s">
        <v>2</v>
      </c>
      <c r="C62" s="108">
        <f>('Cycle 1'!C24*'Cycle 1'!D24*0.033333+'Cycle 1'!C24)</f>
        <v>0</v>
      </c>
      <c r="D62" s="108">
        <f>('Cycle 1'!E24*'Cycle 1'!F24*0.033333+'Cycle 1'!E24)</f>
        <v>0</v>
      </c>
      <c r="E62" s="108">
        <f>('Cycle 1'!G24*'Cycle 1'!H24*0.033333+'Cycle 1'!G24)</f>
        <v>0</v>
      </c>
      <c r="F62" s="108"/>
      <c r="G62" s="108">
        <f>MAX(C62:E62)</f>
        <v>0</v>
      </c>
    </row>
    <row r="63" spans="1:10" ht="14" customHeight="1">
      <c r="B63" s="3" t="s">
        <v>1</v>
      </c>
      <c r="C63" s="108">
        <f>('Cycle 1'!C39*'Cycle 1'!D39*0.033333+'Cycle 1'!C39)</f>
        <v>0</v>
      </c>
      <c r="D63" s="108">
        <f>('Cycle 1'!E39*'Cycle 1'!F39*0.033333+'Cycle 1'!E39)</f>
        <v>0</v>
      </c>
      <c r="E63" s="108">
        <f>('Cycle 1'!G39*'Cycle 1'!H39*0.033333+'Cycle 1'!G39)</f>
        <v>0</v>
      </c>
      <c r="F63" s="108"/>
      <c r="G63" s="108">
        <f>MAX(C63:E63)</f>
        <v>0</v>
      </c>
    </row>
    <row r="64" spans="1:10" ht="14" customHeight="1">
      <c r="B64" s="3" t="s">
        <v>3</v>
      </c>
      <c r="C64" s="108">
        <f>('Cycle 1'!C48*'Cycle 1'!D48*0.033333+'Cycle 1'!C48)</f>
        <v>0</v>
      </c>
      <c r="D64" s="108">
        <f>('Cycle 1'!E48*'Cycle 1'!F48*0.033333+'Cycle 1'!E48)</f>
        <v>0</v>
      </c>
      <c r="E64" s="108">
        <f>('Cycle 1'!G48*'Cycle 1'!H48*0.033333+'Cycle 1'!G48)</f>
        <v>0</v>
      </c>
      <c r="F64" s="108"/>
      <c r="G64" s="108">
        <f>MAX(C64:E64)</f>
        <v>0</v>
      </c>
    </row>
    <row r="65" ht="14" customHeight="1"/>
  </sheetData>
  <mergeCells count="22">
    <mergeCell ref="A19:A27"/>
    <mergeCell ref="A34:A42"/>
    <mergeCell ref="C59:G59"/>
    <mergeCell ref="B8:B9"/>
    <mergeCell ref="A28:A33"/>
    <mergeCell ref="C8:D8"/>
    <mergeCell ref="E8:F8"/>
    <mergeCell ref="A52:A57"/>
    <mergeCell ref="G8:H8"/>
    <mergeCell ref="A10:A18"/>
    <mergeCell ref="A43:A51"/>
    <mergeCell ref="B43:B48"/>
    <mergeCell ref="I1:K7"/>
    <mergeCell ref="B34:B39"/>
    <mergeCell ref="B19:B24"/>
    <mergeCell ref="E1:F1"/>
    <mergeCell ref="E2:F2"/>
    <mergeCell ref="B10:B15"/>
    <mergeCell ref="B2:D2"/>
    <mergeCell ref="B3:C3"/>
    <mergeCell ref="E3:F3"/>
    <mergeCell ref="I8:J8"/>
  </mergeCells>
  <phoneticPr fontId="3" type="noConversion"/>
  <hyperlinks>
    <hyperlink ref="B2" r:id="rId1"/>
  </hyperlinks>
  <pageMargins left="0.5" right="0.5" top="0.5" bottom="0.6" header="0.2" footer="0.3"/>
  <pageSetup orientation="portrait" horizontalDpi="4294967292" verticalDpi="4294967292"/>
  <headerFooter>
    <oddFooter>&amp;L&amp;"Calibri,Regular"&amp;K000000&amp;F&amp;R&amp;"Calibri,Regular"&amp;K000000&amp;A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2037F01F-748C-EE41-9A72-5F88D1E70D90}">
            <xm:f>((G4*0.9)&gt;'Cycle 1'!C4+20)</xm:f>
            <x14:dxf>
              <font>
                <color rgb="FF006100"/>
              </font>
              <fill>
                <patternFill>
                  <bgColor rgb="FFC6EFCE"/>
                </patternFill>
              </fill>
            </x14:dxf>
          </x14:cfRule>
          <xm:sqref>C4</xm:sqref>
        </x14:conditionalFormatting>
        <x14:conditionalFormatting xmlns:xm="http://schemas.microsoft.com/office/excel/2006/main">
          <x14:cfRule type="expression" priority="3" id="{0072690B-1754-D241-8839-2029A0821A6B}">
            <xm:f>((G5*0.9)&gt;'Cycle 1'!C5+10)</xm:f>
            <x14:dxf>
              <font>
                <color rgb="FF006100"/>
              </font>
              <fill>
                <patternFill>
                  <bgColor rgb="FFC6EFCE"/>
                </patternFill>
              </fill>
            </x14:dxf>
          </x14:cfRule>
          <xm:sqref>C5</xm:sqref>
        </x14:conditionalFormatting>
        <x14:conditionalFormatting xmlns:xm="http://schemas.microsoft.com/office/excel/2006/main">
          <x14:cfRule type="expression" priority="2" id="{A8E2E18F-63E6-8B40-A76A-82D54E77A7C1}">
            <xm:f>((G6*0.9)&gt;'Cycle 1'!C6+20)</xm:f>
            <x14:dxf>
              <font>
                <color rgb="FF006100"/>
              </font>
              <fill>
                <patternFill>
                  <bgColor rgb="FFC6EFCE"/>
                </patternFill>
              </fill>
            </x14:dxf>
          </x14:cfRule>
          <xm:sqref>C6</xm:sqref>
        </x14:conditionalFormatting>
        <x14:conditionalFormatting xmlns:xm="http://schemas.microsoft.com/office/excel/2006/main">
          <x14:cfRule type="expression" priority="1" id="{B79F28EA-B1D5-134A-83D9-467A1E1089EE}">
            <xm:f>((G7*0.9)&gt;'Cycle 1'!C7+10)</xm:f>
            <x14:dxf>
              <font>
                <color rgb="FF006100"/>
              </font>
              <fill>
                <patternFill>
                  <bgColor rgb="FFC6EFCE"/>
                </patternFill>
              </fill>
            </x14:dxf>
          </x14:cfRule>
          <xm:sqref>C7</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145" zoomScaleNormal="145" zoomScalePageLayoutView="145" workbookViewId="0">
      <pane ySplit="7" topLeftCell="A8" activePane="bottomLeft" state="frozenSplit"/>
      <selection pane="bottomLeft" activeCell="G1" sqref="G1"/>
    </sheetView>
  </sheetViews>
  <sheetFormatPr baseColWidth="10" defaultRowHeight="14" x14ac:dyDescent="0"/>
  <cols>
    <col min="1" max="1" width="2.6640625" style="34" customWidth="1"/>
    <col min="2" max="2" width="13.33203125" style="3" customWidth="1"/>
    <col min="3" max="3" width="7.1640625" style="3" customWidth="1"/>
    <col min="4" max="4" width="10.83203125" style="3"/>
    <col min="5" max="5" width="7.33203125" style="3" customWidth="1"/>
    <col min="6" max="6" width="10.83203125" style="3"/>
    <col min="7" max="7" width="11.1640625" style="3" customWidth="1"/>
    <col min="8" max="8" width="11" style="3" customWidth="1"/>
    <col min="9" max="9" width="7.1640625" style="3" customWidth="1"/>
    <col min="10" max="10" width="6.83203125" style="3" customWidth="1"/>
    <col min="11" max="16384" width="10.83203125" style="3"/>
  </cols>
  <sheetData>
    <row r="1" spans="1:11" ht="15" customHeight="1">
      <c r="A1" s="33"/>
      <c r="B1" s="75" t="s">
        <v>36</v>
      </c>
      <c r="C1" s="2"/>
      <c r="D1" s="2"/>
      <c r="E1" s="133" t="s">
        <v>40</v>
      </c>
      <c r="F1" s="133"/>
      <c r="G1" s="76"/>
      <c r="H1" s="2"/>
      <c r="I1" s="155" t="s">
        <v>39</v>
      </c>
      <c r="J1" s="155"/>
      <c r="K1" s="155"/>
    </row>
    <row r="2" spans="1:11" ht="14" customHeight="1" thickBot="1">
      <c r="A2" s="33"/>
      <c r="B2" s="147" t="s">
        <v>35</v>
      </c>
      <c r="C2" s="147"/>
      <c r="D2" s="147"/>
      <c r="E2" s="134" t="s">
        <v>26</v>
      </c>
      <c r="F2" s="135"/>
      <c r="G2" s="77">
        <v>0</v>
      </c>
      <c r="H2" s="2"/>
      <c r="I2" s="155"/>
      <c r="J2" s="155"/>
      <c r="K2" s="155"/>
    </row>
    <row r="3" spans="1:11" ht="14" customHeight="1" thickTop="1" thickBot="1">
      <c r="B3" s="156" t="s">
        <v>37</v>
      </c>
      <c r="C3" s="157"/>
      <c r="D3" s="113" t="s">
        <v>38</v>
      </c>
      <c r="E3" s="158" t="s">
        <v>10</v>
      </c>
      <c r="F3" s="159"/>
      <c r="G3" s="114" t="s">
        <v>11</v>
      </c>
      <c r="H3" s="115" t="s">
        <v>12</v>
      </c>
      <c r="I3" s="155"/>
      <c r="J3" s="155"/>
      <c r="K3" s="155"/>
    </row>
    <row r="4" spans="1:11" ht="14" customHeight="1" thickTop="1">
      <c r="B4" s="39" t="s">
        <v>6</v>
      </c>
      <c r="C4" s="78">
        <f>'Cycle 2'!C4+10</f>
        <v>20</v>
      </c>
      <c r="D4" s="116">
        <f>(F4*0.9)</f>
        <v>8.9249872499999992</v>
      </c>
      <c r="E4" s="117" t="s">
        <v>6</v>
      </c>
      <c r="F4" s="118">
        <f>(G4*H4*0.033333+G4)</f>
        <v>9.9166524999999996</v>
      </c>
      <c r="G4" s="117">
        <f>IF(G61=E61,'Cycle 2'!G15,IF(G61=D61,'Cycle 2'!E15,IF(G61=C61,'Cycle 2'!C15,"N/A")))</f>
        <v>8.5</v>
      </c>
      <c r="H4" s="119">
        <f>IF(G61=E61,'Cycle 2'!H15,IF(G61=D61,'Cycle 2'!F15,IF(G61=C61,'Cycle 2'!D15,"N/A")))</f>
        <v>5</v>
      </c>
      <c r="I4" s="155"/>
      <c r="J4" s="155"/>
      <c r="K4" s="155"/>
    </row>
    <row r="5" spans="1:11" ht="14" customHeight="1">
      <c r="B5" s="40" t="s">
        <v>7</v>
      </c>
      <c r="C5" s="79">
        <f>'Cycle 2'!C5+5</f>
        <v>10</v>
      </c>
      <c r="D5" s="120">
        <f>(F5*0.9)</f>
        <v>4.4624936249999996</v>
      </c>
      <c r="E5" s="121" t="s">
        <v>7</v>
      </c>
      <c r="F5" s="122">
        <f>(G5*H5*0.033333+G5)</f>
        <v>4.9583262499999998</v>
      </c>
      <c r="G5" s="121">
        <f>IF(G62=E62,'Cycle 2'!G24,IF(G62=D62,'Cycle 2'!E24,IF(G62=C62,'Cycle 2'!C24,"N/A")))</f>
        <v>4.25</v>
      </c>
      <c r="H5" s="123">
        <f>IF(G62=E62,'Cycle 2'!H24,IF(G62=D62,'Cycle 2'!F24,IF(G62=C62,'Cycle 2'!D24,"N/A")))</f>
        <v>5</v>
      </c>
      <c r="I5" s="155"/>
      <c r="J5" s="155"/>
      <c r="K5" s="155"/>
    </row>
    <row r="6" spans="1:11" ht="14" customHeight="1">
      <c r="B6" s="40" t="s">
        <v>8</v>
      </c>
      <c r="C6" s="79">
        <f>'Cycle 2'!C6+10</f>
        <v>20</v>
      </c>
      <c r="D6" s="120">
        <f>(F6*0.9)</f>
        <v>8.9249872499999992</v>
      </c>
      <c r="E6" s="121" t="s">
        <v>8</v>
      </c>
      <c r="F6" s="122">
        <f>(G6*H6*0.033333+G6)</f>
        <v>9.9166524999999996</v>
      </c>
      <c r="G6" s="121">
        <f>IF(G63=E63,'Cycle 2'!G39,IF(G63=D63,'Cycle 2'!E39,IF(G63=C63,'Cycle 2'!C39,"N/A")))</f>
        <v>8.5</v>
      </c>
      <c r="H6" s="123">
        <f>IF(G63=E63,'Cycle 2'!H39,IF(G63=D63,'Cycle 2'!F39,IF(G63=C63,'Cycle 2'!D39,"N/A")))</f>
        <v>5</v>
      </c>
      <c r="I6" s="155"/>
      <c r="J6" s="155"/>
      <c r="K6" s="155"/>
    </row>
    <row r="7" spans="1:11" ht="14" customHeight="1" thickBot="1">
      <c r="B7" s="41" t="s">
        <v>9</v>
      </c>
      <c r="C7" s="80">
        <f>'Cycle 2'!C7+5</f>
        <v>10</v>
      </c>
      <c r="D7" s="124">
        <f>(F7*0.9)</f>
        <v>4.4624936249999996</v>
      </c>
      <c r="E7" s="125" t="s">
        <v>9</v>
      </c>
      <c r="F7" s="126">
        <f>(G7*H7*0.033333+G7)</f>
        <v>4.9583262499999998</v>
      </c>
      <c r="G7" s="125">
        <f>IF(G64=E64,'Cycle 2'!G48,IF(G64=D64,'Cycle 2'!E48,IF(G64=C64,'Cycle 2'!C48,"N/A")))</f>
        <v>4.25</v>
      </c>
      <c r="H7" s="127">
        <f>IF(G64=E64,'Cycle 2'!H48,IF(G64=D64,'Cycle 2'!F48,IF(G64=C64,'Cycle 2'!D48,"N/A")))</f>
        <v>5</v>
      </c>
      <c r="I7" s="155"/>
      <c r="J7" s="155"/>
      <c r="K7" s="155"/>
    </row>
    <row r="8" spans="1:11" ht="14" customHeight="1" thickTop="1">
      <c r="B8" s="162" t="s">
        <v>25</v>
      </c>
      <c r="C8" s="157" t="s">
        <v>21</v>
      </c>
      <c r="D8" s="160"/>
      <c r="E8" s="156" t="s">
        <v>22</v>
      </c>
      <c r="F8" s="160"/>
      <c r="G8" s="156" t="s">
        <v>23</v>
      </c>
      <c r="H8" s="160"/>
      <c r="I8" s="156" t="s">
        <v>24</v>
      </c>
      <c r="J8" s="160"/>
    </row>
    <row r="9" spans="1:11" ht="14" customHeight="1" thickBot="1">
      <c r="B9" s="163"/>
      <c r="C9" s="12" t="s">
        <v>4</v>
      </c>
      <c r="D9" s="13" t="s">
        <v>5</v>
      </c>
      <c r="E9" s="14" t="s">
        <v>4</v>
      </c>
      <c r="F9" s="13" t="s">
        <v>5</v>
      </c>
      <c r="G9" s="14" t="s">
        <v>4</v>
      </c>
      <c r="H9" s="13" t="s">
        <v>5</v>
      </c>
      <c r="I9" s="14" t="s">
        <v>4</v>
      </c>
      <c r="J9" s="13" t="s">
        <v>5</v>
      </c>
    </row>
    <row r="10" spans="1:11" ht="14" customHeight="1" thickTop="1">
      <c r="A10" s="139" t="str">
        <f>'Cycle 2'!A10:A18</f>
        <v>Monday</v>
      </c>
      <c r="B10" s="143" t="s">
        <v>0</v>
      </c>
      <c r="C10" s="18">
        <f>C4*0.4</f>
        <v>8</v>
      </c>
      <c r="D10" s="81">
        <v>5</v>
      </c>
      <c r="E10" s="18">
        <f>C10</f>
        <v>8</v>
      </c>
      <c r="F10" s="81">
        <v>5</v>
      </c>
      <c r="G10" s="18">
        <f>E10</f>
        <v>8</v>
      </c>
      <c r="H10" s="81">
        <v>5</v>
      </c>
      <c r="I10" s="18" t="s">
        <v>20</v>
      </c>
      <c r="J10" s="19" t="s">
        <v>20</v>
      </c>
    </row>
    <row r="11" spans="1:11" ht="14" customHeight="1">
      <c r="A11" s="140"/>
      <c r="B11" s="144"/>
      <c r="C11" s="83">
        <f>C4*0.47</f>
        <v>9.3999999999999986</v>
      </c>
      <c r="D11" s="84">
        <v>5</v>
      </c>
      <c r="E11" s="83">
        <f>C4*0.5</f>
        <v>10</v>
      </c>
      <c r="F11" s="84">
        <v>5</v>
      </c>
      <c r="G11" s="83">
        <f>E11</f>
        <v>10</v>
      </c>
      <c r="H11" s="84">
        <v>5</v>
      </c>
      <c r="I11" s="83" t="s">
        <v>20</v>
      </c>
      <c r="J11" s="21" t="s">
        <v>20</v>
      </c>
    </row>
    <row r="12" spans="1:11" ht="14" customHeight="1">
      <c r="A12" s="140"/>
      <c r="B12" s="144"/>
      <c r="C12" s="83">
        <f>C4*0.55</f>
        <v>11</v>
      </c>
      <c r="D12" s="84">
        <v>3</v>
      </c>
      <c r="E12" s="83">
        <f>C4*0.6</f>
        <v>12</v>
      </c>
      <c r="F12" s="84">
        <v>3</v>
      </c>
      <c r="G12" s="83">
        <f>E12</f>
        <v>12</v>
      </c>
      <c r="H12" s="84">
        <v>3</v>
      </c>
      <c r="I12" s="83" t="s">
        <v>20</v>
      </c>
      <c r="J12" s="21" t="s">
        <v>20</v>
      </c>
    </row>
    <row r="13" spans="1:11" ht="14" customHeight="1">
      <c r="A13" s="140"/>
      <c r="B13" s="144"/>
      <c r="C13" s="86">
        <f>C4*0.65</f>
        <v>13</v>
      </c>
      <c r="D13" s="87">
        <v>5</v>
      </c>
      <c r="E13" s="86">
        <f>(C4*0.7)</f>
        <v>14</v>
      </c>
      <c r="F13" s="87">
        <v>3</v>
      </c>
      <c r="G13" s="86">
        <f>(C4*0.75)</f>
        <v>15</v>
      </c>
      <c r="H13" s="87">
        <v>5</v>
      </c>
      <c r="I13" s="86">
        <f>(C4*0.4)</f>
        <v>8</v>
      </c>
      <c r="J13" s="6">
        <v>5</v>
      </c>
    </row>
    <row r="14" spans="1:11" ht="14" customHeight="1">
      <c r="A14" s="140"/>
      <c r="B14" s="144"/>
      <c r="C14" s="89">
        <f>C4*0.75</f>
        <v>15</v>
      </c>
      <c r="D14" s="90">
        <v>5</v>
      </c>
      <c r="E14" s="89">
        <f>(C4*0.8)</f>
        <v>16</v>
      </c>
      <c r="F14" s="90">
        <v>3</v>
      </c>
      <c r="G14" s="89">
        <f>(C4*0.85)</f>
        <v>17</v>
      </c>
      <c r="H14" s="90">
        <v>3</v>
      </c>
      <c r="I14" s="89">
        <f>(C4*0.5)</f>
        <v>10</v>
      </c>
      <c r="J14" s="6">
        <v>5</v>
      </c>
    </row>
    <row r="15" spans="1:11" ht="14" customHeight="1">
      <c r="A15" s="140"/>
      <c r="B15" s="144"/>
      <c r="C15" s="91">
        <f>C4*0.85</f>
        <v>17</v>
      </c>
      <c r="D15" s="92">
        <v>5</v>
      </c>
      <c r="E15" s="91">
        <f>(C4*0.9)</f>
        <v>18</v>
      </c>
      <c r="F15" s="92">
        <v>3</v>
      </c>
      <c r="G15" s="91">
        <f>(C4*0.95)</f>
        <v>19</v>
      </c>
      <c r="H15" s="92">
        <v>1</v>
      </c>
      <c r="I15" s="91">
        <f>(C4*0.6)</f>
        <v>12</v>
      </c>
      <c r="J15" s="68">
        <v>5</v>
      </c>
    </row>
    <row r="16" spans="1:11" ht="14" customHeight="1">
      <c r="A16" s="140"/>
      <c r="B16" s="130" t="str">
        <f>'Cycle 2'!B16</f>
        <v>Assistance 1</v>
      </c>
      <c r="C16" s="94">
        <f>'Cycle 2'!C16</f>
        <v>0</v>
      </c>
      <c r="D16" s="103" t="s">
        <v>19</v>
      </c>
      <c r="E16" s="102">
        <f>(G2+1)*C16</f>
        <v>0</v>
      </c>
      <c r="F16" s="103" t="s">
        <v>19</v>
      </c>
      <c r="G16" s="102">
        <f>(G2+1)*E16</f>
        <v>0</v>
      </c>
      <c r="H16" s="103" t="s">
        <v>19</v>
      </c>
      <c r="I16" s="102">
        <f>C16</f>
        <v>0</v>
      </c>
      <c r="J16" s="72" t="s">
        <v>19</v>
      </c>
    </row>
    <row r="17" spans="1:10" ht="14" customHeight="1">
      <c r="A17" s="140"/>
      <c r="B17" s="129" t="str">
        <f>'Cycle 2'!B17</f>
        <v>Assistance 2</v>
      </c>
      <c r="C17" s="95">
        <f>'Cycle 2'!C17</f>
        <v>0</v>
      </c>
      <c r="D17" s="90" t="s">
        <v>17</v>
      </c>
      <c r="E17" s="89">
        <f>(G2+1)*C17</f>
        <v>0</v>
      </c>
      <c r="F17" s="90" t="s">
        <v>17</v>
      </c>
      <c r="G17" s="89">
        <f>(G2+1)*E17</f>
        <v>0</v>
      </c>
      <c r="H17" s="90" t="s">
        <v>17</v>
      </c>
      <c r="I17" s="89">
        <f>C17</f>
        <v>0</v>
      </c>
      <c r="J17" s="6" t="s">
        <v>17</v>
      </c>
    </row>
    <row r="18" spans="1:10" ht="14" customHeight="1" thickBot="1">
      <c r="A18" s="142"/>
      <c r="B18" s="129" t="str">
        <f>'Cycle 2'!B18</f>
        <v>Ab Exercise</v>
      </c>
      <c r="C18" s="96">
        <f>'Cycle 2'!C18</f>
        <v>0</v>
      </c>
      <c r="D18" s="104" t="s">
        <v>18</v>
      </c>
      <c r="E18" s="89">
        <f>(G2+1)*C18</f>
        <v>0</v>
      </c>
      <c r="F18" s="104" t="s">
        <v>18</v>
      </c>
      <c r="G18" s="89">
        <f>(G2+1)*E18</f>
        <v>0</v>
      </c>
      <c r="H18" s="104" t="s">
        <v>18</v>
      </c>
      <c r="I18" s="98">
        <f>C18</f>
        <v>0</v>
      </c>
      <c r="J18" s="9" t="s">
        <v>18</v>
      </c>
    </row>
    <row r="19" spans="1:10" ht="14" customHeight="1" thickTop="1">
      <c r="A19" s="139" t="str">
        <f>'Cycle 2'!A19:A27</f>
        <v>Tuesday</v>
      </c>
      <c r="B19" s="143" t="s">
        <v>2</v>
      </c>
      <c r="C19" s="18">
        <f>C5*0.4</f>
        <v>4</v>
      </c>
      <c r="D19" s="81">
        <v>5</v>
      </c>
      <c r="E19" s="18">
        <f>C19</f>
        <v>4</v>
      </c>
      <c r="F19" s="81">
        <v>5</v>
      </c>
      <c r="G19" s="18">
        <f>E19</f>
        <v>4</v>
      </c>
      <c r="H19" s="81">
        <v>5</v>
      </c>
      <c r="I19" s="99" t="s">
        <v>20</v>
      </c>
      <c r="J19" s="19" t="s">
        <v>20</v>
      </c>
    </row>
    <row r="20" spans="1:10" ht="14" customHeight="1">
      <c r="A20" s="140"/>
      <c r="B20" s="144"/>
      <c r="C20" s="20">
        <f>C5*0.47</f>
        <v>4.6999999999999993</v>
      </c>
      <c r="D20" s="100">
        <v>5</v>
      </c>
      <c r="E20" s="83">
        <f>C5*0.5</f>
        <v>5</v>
      </c>
      <c r="F20" s="100">
        <v>5</v>
      </c>
      <c r="G20" s="20">
        <f>E20</f>
        <v>5</v>
      </c>
      <c r="H20" s="100">
        <v>5</v>
      </c>
      <c r="I20" s="101" t="s">
        <v>20</v>
      </c>
      <c r="J20" s="21" t="s">
        <v>20</v>
      </c>
    </row>
    <row r="21" spans="1:10" ht="14" customHeight="1">
      <c r="A21" s="140"/>
      <c r="B21" s="144"/>
      <c r="C21" s="20">
        <f>C5*0.55</f>
        <v>5.5</v>
      </c>
      <c r="D21" s="100">
        <v>3</v>
      </c>
      <c r="E21" s="83">
        <f>C5*0.6</f>
        <v>6</v>
      </c>
      <c r="F21" s="100">
        <v>3</v>
      </c>
      <c r="G21" s="20">
        <f>E21</f>
        <v>6</v>
      </c>
      <c r="H21" s="100">
        <v>3</v>
      </c>
      <c r="I21" s="101" t="s">
        <v>20</v>
      </c>
      <c r="J21" s="21" t="s">
        <v>20</v>
      </c>
    </row>
    <row r="22" spans="1:10" ht="14" customHeight="1">
      <c r="A22" s="140"/>
      <c r="B22" s="144"/>
      <c r="C22" s="86">
        <f>C5*0.65</f>
        <v>6.5</v>
      </c>
      <c r="D22" s="90">
        <v>5</v>
      </c>
      <c r="E22" s="86">
        <f>(C5*0.7)</f>
        <v>7</v>
      </c>
      <c r="F22" s="90">
        <v>3</v>
      </c>
      <c r="G22" s="86">
        <f>(C5*0.75)</f>
        <v>7.5</v>
      </c>
      <c r="H22" s="87">
        <v>5</v>
      </c>
      <c r="I22" s="86">
        <f>(C5*0.4)</f>
        <v>4</v>
      </c>
      <c r="J22" s="6">
        <v>5</v>
      </c>
    </row>
    <row r="23" spans="1:10" ht="14" customHeight="1">
      <c r="A23" s="140"/>
      <c r="B23" s="144"/>
      <c r="C23" s="89">
        <f>C5*0.75</f>
        <v>7.5</v>
      </c>
      <c r="D23" s="90">
        <v>5</v>
      </c>
      <c r="E23" s="89">
        <f>(C5*0.8)</f>
        <v>8</v>
      </c>
      <c r="F23" s="90">
        <v>3</v>
      </c>
      <c r="G23" s="89">
        <f>(C5*0.85)</f>
        <v>8.5</v>
      </c>
      <c r="H23" s="90">
        <v>3</v>
      </c>
      <c r="I23" s="89">
        <f>(C5*0.5)</f>
        <v>5</v>
      </c>
      <c r="J23" s="6">
        <v>5</v>
      </c>
    </row>
    <row r="24" spans="1:10" ht="14" customHeight="1">
      <c r="A24" s="140"/>
      <c r="B24" s="144"/>
      <c r="C24" s="91">
        <f>C5*0.85</f>
        <v>8.5</v>
      </c>
      <c r="D24" s="92">
        <v>5</v>
      </c>
      <c r="E24" s="91">
        <f>(C5*0.9)</f>
        <v>9</v>
      </c>
      <c r="F24" s="92">
        <v>3</v>
      </c>
      <c r="G24" s="91">
        <f>(C5*0.95)</f>
        <v>9.5</v>
      </c>
      <c r="H24" s="92">
        <v>1</v>
      </c>
      <c r="I24" s="91">
        <f>(C5*0.6)</f>
        <v>6</v>
      </c>
      <c r="J24" s="68">
        <v>5</v>
      </c>
    </row>
    <row r="25" spans="1:10" ht="14" customHeight="1">
      <c r="A25" s="140"/>
      <c r="B25" s="130" t="str">
        <f>'Cycle 2'!B25</f>
        <v>Assistance 1</v>
      </c>
      <c r="C25" s="94">
        <f>'Cycle 2'!C25</f>
        <v>0</v>
      </c>
      <c r="D25" s="103" t="s">
        <v>19</v>
      </c>
      <c r="E25" s="102">
        <f>(G2+1)*C25</f>
        <v>0</v>
      </c>
      <c r="F25" s="105" t="s">
        <v>19</v>
      </c>
      <c r="G25" s="102">
        <f>(G2+1)*E25</f>
        <v>0</v>
      </c>
      <c r="H25" s="105" t="s">
        <v>19</v>
      </c>
      <c r="I25" s="102">
        <f>C25</f>
        <v>0</v>
      </c>
      <c r="J25" s="74" t="s">
        <v>19</v>
      </c>
    </row>
    <row r="26" spans="1:10" ht="14" customHeight="1">
      <c r="A26" s="140"/>
      <c r="B26" s="129" t="str">
        <f>'Cycle 2'!B26</f>
        <v>Assistance 2</v>
      </c>
      <c r="C26" s="95">
        <f>'Cycle 2'!C26</f>
        <v>0</v>
      </c>
      <c r="D26" s="90" t="s">
        <v>19</v>
      </c>
      <c r="E26" s="86">
        <f>(G2+1)*C26</f>
        <v>0</v>
      </c>
      <c r="F26" s="106" t="s">
        <v>19</v>
      </c>
      <c r="G26" s="86">
        <f>(G2+1)*E26</f>
        <v>0</v>
      </c>
      <c r="H26" s="106" t="s">
        <v>19</v>
      </c>
      <c r="I26" s="86">
        <f>C26</f>
        <v>0</v>
      </c>
      <c r="J26" s="22" t="s">
        <v>19</v>
      </c>
    </row>
    <row r="27" spans="1:10" ht="14" customHeight="1" thickBot="1">
      <c r="A27" s="142"/>
      <c r="B27" s="129" t="str">
        <f>'Cycle 2'!B27</f>
        <v>Ab Exercise</v>
      </c>
      <c r="C27" s="96">
        <f>'Cycle 2'!C27</f>
        <v>0</v>
      </c>
      <c r="D27" s="109"/>
      <c r="E27" s="86">
        <f>(G2+1)*C27</f>
        <v>0</v>
      </c>
      <c r="F27" s="106"/>
      <c r="G27" s="86">
        <f>(G2+1)*E27</f>
        <v>0</v>
      </c>
      <c r="H27" s="106"/>
      <c r="I27" s="89">
        <f>C27</f>
        <v>0</v>
      </c>
      <c r="J27" s="24"/>
    </row>
    <row r="28" spans="1:10" ht="14" customHeight="1" thickTop="1">
      <c r="A28" s="150" t="str">
        <f>'Cycle 2'!A28:A33</f>
        <v>Wed - ("Off")</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tr">
        <f>'Cycle 2'!A34:A42</f>
        <v>Thursday</v>
      </c>
      <c r="B34" s="143" t="s">
        <v>1</v>
      </c>
      <c r="C34" s="18">
        <f>C6*0.4</f>
        <v>8</v>
      </c>
      <c r="D34" s="81">
        <v>5</v>
      </c>
      <c r="E34" s="18">
        <f>C34</f>
        <v>8</v>
      </c>
      <c r="F34" s="81">
        <v>5</v>
      </c>
      <c r="G34" s="18">
        <f>E34</f>
        <v>8</v>
      </c>
      <c r="H34" s="81">
        <v>5</v>
      </c>
      <c r="I34" s="99" t="s">
        <v>20</v>
      </c>
      <c r="J34" s="19" t="s">
        <v>20</v>
      </c>
    </row>
    <row r="35" spans="1:10" ht="14" customHeight="1">
      <c r="A35" s="140"/>
      <c r="B35" s="144"/>
      <c r="C35" s="20">
        <f>C6*0.47</f>
        <v>9.3999999999999986</v>
      </c>
      <c r="D35" s="100">
        <v>5</v>
      </c>
      <c r="E35" s="83">
        <f>C6*0.5</f>
        <v>10</v>
      </c>
      <c r="F35" s="100">
        <v>5</v>
      </c>
      <c r="G35" s="20">
        <f>E35</f>
        <v>10</v>
      </c>
      <c r="H35" s="100">
        <v>5</v>
      </c>
      <c r="I35" s="101" t="s">
        <v>20</v>
      </c>
      <c r="J35" s="21" t="s">
        <v>20</v>
      </c>
    </row>
    <row r="36" spans="1:10" ht="14" customHeight="1">
      <c r="A36" s="140"/>
      <c r="B36" s="144"/>
      <c r="C36" s="20">
        <f>C6*0.55</f>
        <v>11</v>
      </c>
      <c r="D36" s="100">
        <v>3</v>
      </c>
      <c r="E36" s="83">
        <f>C6*0.6</f>
        <v>12</v>
      </c>
      <c r="F36" s="100">
        <v>3</v>
      </c>
      <c r="G36" s="20">
        <f>E36</f>
        <v>12</v>
      </c>
      <c r="H36" s="100">
        <v>3</v>
      </c>
      <c r="I36" s="101" t="s">
        <v>20</v>
      </c>
      <c r="J36" s="21" t="s">
        <v>20</v>
      </c>
    </row>
    <row r="37" spans="1:10" ht="14" customHeight="1">
      <c r="A37" s="140"/>
      <c r="B37" s="144"/>
      <c r="C37" s="89">
        <f>C6*0.65</f>
        <v>13</v>
      </c>
      <c r="D37" s="90">
        <v>5</v>
      </c>
      <c r="E37" s="89">
        <f>(C6*0.7)</f>
        <v>14</v>
      </c>
      <c r="F37" s="90">
        <v>3</v>
      </c>
      <c r="G37" s="89">
        <f>(C6*0.75)</f>
        <v>15</v>
      </c>
      <c r="H37" s="90">
        <v>5</v>
      </c>
      <c r="I37" s="86">
        <f>(C6*0.4)</f>
        <v>8</v>
      </c>
      <c r="J37" s="6">
        <v>5</v>
      </c>
    </row>
    <row r="38" spans="1:10" ht="14" customHeight="1">
      <c r="A38" s="140"/>
      <c r="B38" s="144"/>
      <c r="C38" s="89">
        <f>C6*0.75</f>
        <v>15</v>
      </c>
      <c r="D38" s="110">
        <v>5</v>
      </c>
      <c r="E38" s="89">
        <f>(C6*0.8)</f>
        <v>16</v>
      </c>
      <c r="F38" s="90">
        <v>3</v>
      </c>
      <c r="G38" s="89">
        <f>(C6*0.85)</f>
        <v>17</v>
      </c>
      <c r="H38" s="90">
        <v>3</v>
      </c>
      <c r="I38" s="89">
        <f>(C6*0.5)</f>
        <v>10</v>
      </c>
      <c r="J38" s="6">
        <v>5</v>
      </c>
    </row>
    <row r="39" spans="1:10" ht="14" customHeight="1">
      <c r="A39" s="140"/>
      <c r="B39" s="144"/>
      <c r="C39" s="91">
        <f>C6*0.85</f>
        <v>17</v>
      </c>
      <c r="D39" s="111">
        <v>5</v>
      </c>
      <c r="E39" s="91">
        <f>(C6*0.9)</f>
        <v>18</v>
      </c>
      <c r="F39" s="92">
        <v>3</v>
      </c>
      <c r="G39" s="91">
        <f>(C6*0.95)</f>
        <v>19</v>
      </c>
      <c r="H39" s="92">
        <v>1</v>
      </c>
      <c r="I39" s="91">
        <f>(C6*0.6)</f>
        <v>12</v>
      </c>
      <c r="J39" s="68">
        <v>5</v>
      </c>
    </row>
    <row r="40" spans="1:10" ht="14" customHeight="1">
      <c r="A40" s="141"/>
      <c r="B40" s="130" t="str">
        <f>'Cycle 2'!B40</f>
        <v>Assistance 1</v>
      </c>
      <c r="C40" s="94">
        <f>'Cycle 2'!C40</f>
        <v>0</v>
      </c>
      <c r="D40" s="103" t="s">
        <v>19</v>
      </c>
      <c r="E40" s="102">
        <f>(G2+1)*C40</f>
        <v>0</v>
      </c>
      <c r="F40" s="105" t="s">
        <v>19</v>
      </c>
      <c r="G40" s="102">
        <f>(G2+1)*E40</f>
        <v>0</v>
      </c>
      <c r="H40" s="105" t="s">
        <v>19</v>
      </c>
      <c r="I40" s="102">
        <f>C40</f>
        <v>0</v>
      </c>
      <c r="J40" s="74" t="s">
        <v>19</v>
      </c>
    </row>
    <row r="41" spans="1:10" ht="14" customHeight="1">
      <c r="A41" s="140"/>
      <c r="B41" s="129" t="str">
        <f>'Cycle 2'!B41</f>
        <v>Assistance 2</v>
      </c>
      <c r="C41" s="95">
        <f>'Cycle 2'!C41</f>
        <v>0</v>
      </c>
      <c r="D41" s="90" t="s">
        <v>19</v>
      </c>
      <c r="E41" s="89">
        <f>(G2+1)*C41</f>
        <v>0</v>
      </c>
      <c r="F41" s="106" t="s">
        <v>19</v>
      </c>
      <c r="G41" s="89">
        <f>(G2+1)*E41</f>
        <v>0</v>
      </c>
      <c r="H41" s="106" t="s">
        <v>19</v>
      </c>
      <c r="I41" s="89">
        <f>C41</f>
        <v>0</v>
      </c>
      <c r="J41" s="22" t="s">
        <v>19</v>
      </c>
    </row>
    <row r="42" spans="1:10" ht="14" customHeight="1" thickBot="1">
      <c r="A42" s="142"/>
      <c r="B42" s="129" t="str">
        <f>'Cycle 2'!B42</f>
        <v>Ab Exercise</v>
      </c>
      <c r="C42" s="96">
        <f>'Cycle 2'!C42</f>
        <v>0</v>
      </c>
      <c r="D42" s="104" t="s">
        <v>18</v>
      </c>
      <c r="E42" s="98">
        <f>(G2+1)*C42</f>
        <v>0</v>
      </c>
      <c r="F42" s="107" t="s">
        <v>18</v>
      </c>
      <c r="G42" s="98">
        <f>(G2+1)*E42</f>
        <v>0</v>
      </c>
      <c r="H42" s="107" t="s">
        <v>18</v>
      </c>
      <c r="I42" s="98">
        <f>C42</f>
        <v>0</v>
      </c>
      <c r="J42" s="25" t="s">
        <v>18</v>
      </c>
    </row>
    <row r="43" spans="1:10" ht="14" customHeight="1" thickTop="1">
      <c r="A43" s="139" t="str">
        <f>'Cycle 2'!A43:A51</f>
        <v>Friday</v>
      </c>
      <c r="B43" s="143" t="s">
        <v>3</v>
      </c>
      <c r="C43" s="18">
        <f>C7*0.4</f>
        <v>4</v>
      </c>
      <c r="D43" s="81">
        <v>5</v>
      </c>
      <c r="E43" s="18">
        <f>C43</f>
        <v>4</v>
      </c>
      <c r="F43" s="81">
        <v>5</v>
      </c>
      <c r="G43" s="18">
        <f>E43</f>
        <v>4</v>
      </c>
      <c r="H43" s="81">
        <v>5</v>
      </c>
      <c r="I43" s="99" t="s">
        <v>20</v>
      </c>
      <c r="J43" s="19" t="s">
        <v>20</v>
      </c>
    </row>
    <row r="44" spans="1:10" ht="14" customHeight="1">
      <c r="A44" s="140"/>
      <c r="B44" s="144"/>
      <c r="C44" s="20">
        <f>C7*0.47</f>
        <v>4.6999999999999993</v>
      </c>
      <c r="D44" s="100">
        <v>5</v>
      </c>
      <c r="E44" s="83">
        <f>C7*0.5</f>
        <v>5</v>
      </c>
      <c r="F44" s="100">
        <v>5</v>
      </c>
      <c r="G44" s="20">
        <f>E44</f>
        <v>5</v>
      </c>
      <c r="H44" s="100">
        <v>5</v>
      </c>
      <c r="I44" s="101" t="s">
        <v>20</v>
      </c>
      <c r="J44" s="21" t="s">
        <v>20</v>
      </c>
    </row>
    <row r="45" spans="1:10" ht="14" customHeight="1">
      <c r="A45" s="140"/>
      <c r="B45" s="144"/>
      <c r="C45" s="20">
        <f>C7*0.55</f>
        <v>5.5</v>
      </c>
      <c r="D45" s="100">
        <v>3</v>
      </c>
      <c r="E45" s="83">
        <f>C7*0.6</f>
        <v>6</v>
      </c>
      <c r="F45" s="100">
        <v>3</v>
      </c>
      <c r="G45" s="20">
        <f>E45</f>
        <v>6</v>
      </c>
      <c r="H45" s="100">
        <v>3</v>
      </c>
      <c r="I45" s="101" t="s">
        <v>20</v>
      </c>
      <c r="J45" s="21" t="s">
        <v>20</v>
      </c>
    </row>
    <row r="46" spans="1:10" ht="14" customHeight="1">
      <c r="A46" s="140"/>
      <c r="B46" s="144"/>
      <c r="C46" s="89">
        <f>C7*0.65</f>
        <v>6.5</v>
      </c>
      <c r="D46" s="90">
        <v>5</v>
      </c>
      <c r="E46" s="89">
        <f>(C7*0.7)</f>
        <v>7</v>
      </c>
      <c r="F46" s="90">
        <v>3</v>
      </c>
      <c r="G46" s="89">
        <f>(C7*0.75)</f>
        <v>7.5</v>
      </c>
      <c r="H46" s="90">
        <v>5</v>
      </c>
      <c r="I46" s="86">
        <f>(C7*0.4)</f>
        <v>4</v>
      </c>
      <c r="J46" s="6">
        <v>5</v>
      </c>
    </row>
    <row r="47" spans="1:10" ht="14" customHeight="1">
      <c r="A47" s="140"/>
      <c r="B47" s="144"/>
      <c r="C47" s="89">
        <f>C7*0.75</f>
        <v>7.5</v>
      </c>
      <c r="D47" s="110">
        <v>5</v>
      </c>
      <c r="E47" s="89">
        <f>(C7*0.8)</f>
        <v>8</v>
      </c>
      <c r="F47" s="90">
        <v>3</v>
      </c>
      <c r="G47" s="89">
        <f>(C7*0.85)</f>
        <v>8.5</v>
      </c>
      <c r="H47" s="90">
        <v>3</v>
      </c>
      <c r="I47" s="89">
        <f>(C7*0.5)</f>
        <v>5</v>
      </c>
      <c r="J47" s="6">
        <v>5</v>
      </c>
    </row>
    <row r="48" spans="1:10" ht="14" customHeight="1">
      <c r="A48" s="140"/>
      <c r="B48" s="144"/>
      <c r="C48" s="91">
        <f>C7*0.85</f>
        <v>8.5</v>
      </c>
      <c r="D48" s="111">
        <v>5</v>
      </c>
      <c r="E48" s="91">
        <f>(C7*0.9)</f>
        <v>9</v>
      </c>
      <c r="F48" s="92">
        <v>3</v>
      </c>
      <c r="G48" s="91">
        <f>(C7*0.95)</f>
        <v>9.5</v>
      </c>
      <c r="H48" s="92">
        <v>1</v>
      </c>
      <c r="I48" s="91">
        <f>(C7*0.6)</f>
        <v>6</v>
      </c>
      <c r="J48" s="68">
        <v>5</v>
      </c>
    </row>
    <row r="49" spans="1:10" ht="14" customHeight="1">
      <c r="A49" s="141"/>
      <c r="B49" s="130" t="str">
        <f>'Cycle 2'!B49</f>
        <v>Assistance 1</v>
      </c>
      <c r="C49" s="94">
        <f>'Cycle 2'!C49</f>
        <v>0</v>
      </c>
      <c r="D49" s="103" t="s">
        <v>19</v>
      </c>
      <c r="E49" s="102">
        <f>(G2+1)*C49</f>
        <v>0</v>
      </c>
      <c r="F49" s="103" t="s">
        <v>19</v>
      </c>
      <c r="G49" s="102">
        <f>(G2+1)*E49</f>
        <v>0</v>
      </c>
      <c r="H49" s="103" t="s">
        <v>19</v>
      </c>
      <c r="I49" s="102">
        <f>C49</f>
        <v>0</v>
      </c>
      <c r="J49" s="72" t="s">
        <v>19</v>
      </c>
    </row>
    <row r="50" spans="1:10" ht="14" customHeight="1">
      <c r="A50" s="140"/>
      <c r="B50" s="129" t="str">
        <f>'Cycle 2'!B50</f>
        <v>Assistance 2</v>
      </c>
      <c r="C50" s="95">
        <f>'Cycle 2'!C50</f>
        <v>0</v>
      </c>
      <c r="D50" s="90" t="s">
        <v>19</v>
      </c>
      <c r="E50" s="89">
        <f>(G2+1)*C50</f>
        <v>0</v>
      </c>
      <c r="F50" s="90" t="s">
        <v>19</v>
      </c>
      <c r="G50" s="89">
        <f>(G2+1)*E50</f>
        <v>0</v>
      </c>
      <c r="H50" s="90" t="s">
        <v>19</v>
      </c>
      <c r="I50" s="89">
        <f>C50</f>
        <v>0</v>
      </c>
      <c r="J50" s="6" t="s">
        <v>19</v>
      </c>
    </row>
    <row r="51" spans="1:10" ht="14" customHeight="1" thickBot="1">
      <c r="A51" s="142"/>
      <c r="B51" s="129" t="str">
        <f>'Cycle 2'!B51</f>
        <v>Ab Exercise</v>
      </c>
      <c r="C51" s="96">
        <f>'Cycle 2'!C51</f>
        <v>0</v>
      </c>
      <c r="D51" s="104" t="s">
        <v>17</v>
      </c>
      <c r="E51" s="98">
        <f>(G2+1)*C51</f>
        <v>0</v>
      </c>
      <c r="F51" s="104" t="s">
        <v>17</v>
      </c>
      <c r="G51" s="98">
        <f>(G2+1)*E51</f>
        <v>0</v>
      </c>
      <c r="H51" s="104" t="s">
        <v>17</v>
      </c>
      <c r="I51" s="98">
        <f>C51</f>
        <v>0</v>
      </c>
      <c r="J51" s="9" t="s">
        <v>17</v>
      </c>
    </row>
    <row r="52" spans="1:10" ht="14" customHeight="1" thickTop="1">
      <c r="A52" s="136" t="str">
        <f>'Cycle 2'!A52:A57</f>
        <v>Sat or Sun - ("Off")</v>
      </c>
      <c r="B52" s="46"/>
      <c r="C52" s="97"/>
      <c r="D52" s="56"/>
      <c r="E52" s="27"/>
      <c r="F52" s="56"/>
      <c r="G52" s="27"/>
      <c r="H52" s="62"/>
      <c r="I52" s="27"/>
      <c r="J52" s="23"/>
    </row>
    <row r="53" spans="1:10" ht="14" customHeight="1">
      <c r="A53" s="137"/>
      <c r="B53" s="44"/>
      <c r="C53" s="89"/>
      <c r="D53" s="57"/>
      <c r="E53" s="29"/>
      <c r="F53" s="57"/>
      <c r="G53" s="29"/>
      <c r="H53" s="57"/>
      <c r="I53" s="29"/>
      <c r="J53" s="24"/>
    </row>
    <row r="54" spans="1:10" ht="14" customHeight="1">
      <c r="A54" s="137"/>
      <c r="B54" s="44"/>
      <c r="C54" s="89"/>
      <c r="D54" s="52"/>
      <c r="E54" s="17"/>
      <c r="F54" s="52"/>
      <c r="G54" s="17"/>
      <c r="H54" s="52"/>
      <c r="I54" s="17"/>
      <c r="J54" s="6"/>
    </row>
    <row r="55" spans="1:10" ht="14" customHeight="1">
      <c r="A55" s="137"/>
      <c r="B55" s="44"/>
      <c r="C55" s="89"/>
      <c r="D55" s="52"/>
      <c r="E55" s="17"/>
      <c r="F55" s="52"/>
      <c r="G55" s="17"/>
      <c r="H55" s="52"/>
      <c r="I55" s="17"/>
      <c r="J55" s="6"/>
    </row>
    <row r="56" spans="1:10" ht="14" customHeight="1">
      <c r="A56" s="137"/>
      <c r="B56" s="44"/>
      <c r="C56" s="89"/>
      <c r="D56" s="52"/>
      <c r="E56" s="17"/>
      <c r="F56" s="52"/>
      <c r="G56" s="17"/>
      <c r="H56" s="52"/>
      <c r="I56" s="17"/>
      <c r="J56" s="6"/>
    </row>
    <row r="57" spans="1:10" ht="14" customHeight="1" thickBot="1">
      <c r="A57" s="138"/>
      <c r="B57" s="45"/>
      <c r="C57" s="98"/>
      <c r="D57" s="53"/>
      <c r="E57" s="49"/>
      <c r="F57" s="53"/>
      <c r="G57" s="49"/>
      <c r="H57" s="53"/>
      <c r="I57" s="49"/>
      <c r="J57" s="9"/>
    </row>
    <row r="58" spans="1:10" ht="14" customHeight="1" thickTop="1"/>
    <row r="59" spans="1:10" ht="14" customHeight="1">
      <c r="C59" s="161" t="s">
        <v>41</v>
      </c>
      <c r="D59" s="161"/>
      <c r="E59" s="161"/>
      <c r="F59" s="161"/>
      <c r="G59" s="161"/>
    </row>
    <row r="60" spans="1:10" ht="14" customHeight="1">
      <c r="B60" s="112" t="s">
        <v>44</v>
      </c>
      <c r="C60" s="35">
        <v>1</v>
      </c>
      <c r="D60" s="35">
        <v>2</v>
      </c>
      <c r="E60" s="35">
        <v>3</v>
      </c>
      <c r="G60" s="35" t="s">
        <v>27</v>
      </c>
    </row>
    <row r="61" spans="1:10" ht="14" customHeight="1">
      <c r="B61" s="3" t="s">
        <v>0</v>
      </c>
      <c r="C61" s="108">
        <f>('Cycle 2'!C15*'Cycle 2'!D15*0.033333+'Cycle 2'!C15)</f>
        <v>9.9166524999999996</v>
      </c>
      <c r="D61" s="108">
        <f>('Cycle 2'!E15*'Cycle 2'!F15*0.033333+'Cycle 2'!E15)</f>
        <v>9.899991</v>
      </c>
      <c r="E61" s="108">
        <f>('Cycle 2'!G15*'Cycle 2'!H15*0.033333+'Cycle 2'!G15)</f>
        <v>9.8166635000000007</v>
      </c>
      <c r="F61" s="108"/>
      <c r="G61" s="108">
        <f>MAX(C61:E61)</f>
        <v>9.9166524999999996</v>
      </c>
    </row>
    <row r="62" spans="1:10" ht="14" customHeight="1">
      <c r="B62" s="3" t="s">
        <v>2</v>
      </c>
      <c r="C62" s="108">
        <f>('Cycle 2'!C24*'Cycle 2'!D24*0.033333+'Cycle 2'!C24)</f>
        <v>4.9583262499999998</v>
      </c>
      <c r="D62" s="108">
        <f>('Cycle 2'!E24*'Cycle 2'!F24*0.033333+'Cycle 2'!E24)</f>
        <v>4.9499955</v>
      </c>
      <c r="E62" s="108">
        <f>('Cycle 2'!G24*'Cycle 2'!H24*0.033333+'Cycle 2'!G24)</f>
        <v>4.9083317500000003</v>
      </c>
      <c r="F62" s="108"/>
      <c r="G62" s="108">
        <f>MAX(C62:E62)</f>
        <v>4.9583262499999998</v>
      </c>
    </row>
    <row r="63" spans="1:10" ht="14" customHeight="1">
      <c r="B63" s="3" t="s">
        <v>1</v>
      </c>
      <c r="C63" s="108">
        <f>('Cycle 2'!C39*'Cycle 2'!D39*0.033333+'Cycle 2'!C39)</f>
        <v>9.9166524999999996</v>
      </c>
      <c r="D63" s="108">
        <f>('Cycle 2'!E39*'Cycle 2'!F39*0.033333+'Cycle 2'!E39)</f>
        <v>9.899991</v>
      </c>
      <c r="E63" s="108">
        <f>('Cycle 2'!G39*'Cycle 2'!H39*0.033333+'Cycle 2'!G39)</f>
        <v>9.8166635000000007</v>
      </c>
      <c r="F63" s="108"/>
      <c r="G63" s="108">
        <f>MAX(C63:E63)</f>
        <v>9.9166524999999996</v>
      </c>
    </row>
    <row r="64" spans="1:10" ht="14" customHeight="1">
      <c r="B64" s="3" t="s">
        <v>3</v>
      </c>
      <c r="C64" s="108">
        <f>('Cycle 2'!C48*'Cycle 2'!D48*0.033333+'Cycle 2'!C48)</f>
        <v>4.9583262499999998</v>
      </c>
      <c r="D64" s="108">
        <f>('Cycle 2'!E48*'Cycle 2'!F48*0.033333+'Cycle 2'!E48)</f>
        <v>4.9499955</v>
      </c>
      <c r="E64" s="108">
        <f>('Cycle 2'!G48*'Cycle 2'!H48*0.033333+'Cycle 2'!G48)</f>
        <v>4.9083317500000003</v>
      </c>
      <c r="F64" s="108"/>
      <c r="G64" s="108">
        <f>MAX(C64:E64)</f>
        <v>4.9583262499999998</v>
      </c>
    </row>
    <row r="65" ht="14" customHeight="1"/>
  </sheetData>
  <mergeCells count="22">
    <mergeCell ref="I1:K7"/>
    <mergeCell ref="B8:B9"/>
    <mergeCell ref="C8:D8"/>
    <mergeCell ref="E8:F8"/>
    <mergeCell ref="G8:H8"/>
    <mergeCell ref="I8:J8"/>
    <mergeCell ref="E1:F1"/>
    <mergeCell ref="E2:F2"/>
    <mergeCell ref="B3:C3"/>
    <mergeCell ref="E3:F3"/>
    <mergeCell ref="B2:D2"/>
    <mergeCell ref="A43:A51"/>
    <mergeCell ref="B43:B48"/>
    <mergeCell ref="A52:A57"/>
    <mergeCell ref="C59:G59"/>
    <mergeCell ref="A10:A18"/>
    <mergeCell ref="B10:B15"/>
    <mergeCell ref="A19:A27"/>
    <mergeCell ref="B19:B24"/>
    <mergeCell ref="A28:A33"/>
    <mergeCell ref="A34:A42"/>
    <mergeCell ref="B34:B39"/>
  </mergeCells>
  <phoneticPr fontId="27" type="noConversion"/>
  <hyperlinks>
    <hyperlink ref="B2" r:id="rId1"/>
  </hyperlinks>
  <pageMargins left="0.5" right="0.5" top="0.5" bottom="0.6" header="0.2" footer="0.3"/>
  <pageSetup orientation="portrait" horizontalDpi="4294967292" verticalDpi="4294967292"/>
  <headerFooter>
    <oddFooter>&amp;L&amp;"Calibri,Regular"&amp;K000000&amp;F&amp;R&amp;"Calibri,Regular"&amp;K000000&amp;A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8B7113D7-164E-7B46-BE0F-1A6F024A20D5}">
            <xm:f>((G4*0.9)&gt;'Cycle 2'!C4+20)</xm:f>
            <x14:dxf>
              <font>
                <color rgb="FF006100"/>
              </font>
              <fill>
                <patternFill>
                  <bgColor rgb="FFC6EFCE"/>
                </patternFill>
              </fill>
            </x14:dxf>
          </x14:cfRule>
          <xm:sqref>C4</xm:sqref>
        </x14:conditionalFormatting>
        <x14:conditionalFormatting xmlns:xm="http://schemas.microsoft.com/office/excel/2006/main">
          <x14:cfRule type="expression" priority="3" id="{0B52778C-AC59-DA4B-80E1-DDAE039EE23D}">
            <xm:f>((G5*0.9)&gt;'Cycle 2'!C5+10)</xm:f>
            <x14:dxf>
              <font>
                <color rgb="FF006100"/>
              </font>
              <fill>
                <patternFill>
                  <bgColor rgb="FFC6EFCE"/>
                </patternFill>
              </fill>
            </x14:dxf>
          </x14:cfRule>
          <xm:sqref>C5</xm:sqref>
        </x14:conditionalFormatting>
        <x14:conditionalFormatting xmlns:xm="http://schemas.microsoft.com/office/excel/2006/main">
          <x14:cfRule type="expression" priority="2" id="{CAE16794-B953-454F-88D5-5816E7284142}">
            <xm:f>((G6*0.9)&gt;'Cycle 2'!C6+20)</xm:f>
            <x14:dxf>
              <font>
                <color rgb="FF006100"/>
              </font>
              <fill>
                <patternFill>
                  <bgColor rgb="FFC6EFCE"/>
                </patternFill>
              </fill>
            </x14:dxf>
          </x14:cfRule>
          <xm:sqref>C6</xm:sqref>
        </x14:conditionalFormatting>
        <x14:conditionalFormatting xmlns:xm="http://schemas.microsoft.com/office/excel/2006/main">
          <x14:cfRule type="expression" priority="1" id="{4FD5CBB8-88FA-2B48-ACF3-3101F1B2CF64}">
            <xm:f>((G7*0.9)&gt;'Cycle 2'!C7+10)</xm:f>
            <x14:dxf>
              <font>
                <color rgb="FF006100"/>
              </font>
              <fill>
                <patternFill>
                  <bgColor rgb="FFC6EFCE"/>
                </patternFill>
              </fill>
            </x14:dxf>
          </x14:cfRule>
          <xm:sqref>C7</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145" zoomScaleNormal="145" zoomScalePageLayoutView="145" workbookViewId="0">
      <pane ySplit="7" topLeftCell="A8" activePane="bottomLeft" state="frozenSplit"/>
      <selection pane="bottomLeft" activeCell="G1" sqref="G1"/>
    </sheetView>
  </sheetViews>
  <sheetFormatPr baseColWidth="10" defaultRowHeight="14" x14ac:dyDescent="0"/>
  <cols>
    <col min="1" max="1" width="2.6640625" style="34" customWidth="1"/>
    <col min="2" max="2" width="13.33203125" style="3" customWidth="1"/>
    <col min="3" max="3" width="7.1640625" style="3" customWidth="1"/>
    <col min="4" max="4" width="10.83203125" style="3"/>
    <col min="5" max="5" width="7.33203125" style="3" customWidth="1"/>
    <col min="6" max="6" width="10.83203125" style="3"/>
    <col min="7" max="7" width="11.1640625" style="3" customWidth="1"/>
    <col min="8" max="8" width="11" style="3" customWidth="1"/>
    <col min="9" max="9" width="7.1640625" style="3" customWidth="1"/>
    <col min="10" max="10" width="6.83203125" style="3" customWidth="1"/>
    <col min="11" max="16384" width="10.83203125" style="3"/>
  </cols>
  <sheetData>
    <row r="1" spans="1:11" ht="15" customHeight="1">
      <c r="A1" s="33"/>
      <c r="B1" s="75" t="s">
        <v>36</v>
      </c>
      <c r="C1" s="2"/>
      <c r="D1" s="2"/>
      <c r="E1" s="133" t="s">
        <v>40</v>
      </c>
      <c r="F1" s="133"/>
      <c r="G1" s="76"/>
      <c r="H1" s="2"/>
      <c r="I1" s="155" t="s">
        <v>39</v>
      </c>
      <c r="J1" s="155"/>
      <c r="K1" s="155"/>
    </row>
    <row r="2" spans="1:11" ht="14" customHeight="1" thickBot="1">
      <c r="A2" s="33"/>
      <c r="B2" s="147" t="s">
        <v>35</v>
      </c>
      <c r="C2" s="147"/>
      <c r="D2" s="147"/>
      <c r="E2" s="134" t="s">
        <v>26</v>
      </c>
      <c r="F2" s="135"/>
      <c r="G2" s="77">
        <v>0</v>
      </c>
      <c r="H2" s="2"/>
      <c r="I2" s="155"/>
      <c r="J2" s="155"/>
      <c r="K2" s="155"/>
    </row>
    <row r="3" spans="1:11" ht="14" customHeight="1" thickTop="1" thickBot="1">
      <c r="B3" s="156" t="s">
        <v>37</v>
      </c>
      <c r="C3" s="157"/>
      <c r="D3" s="113" t="s">
        <v>38</v>
      </c>
      <c r="E3" s="158" t="s">
        <v>10</v>
      </c>
      <c r="F3" s="159"/>
      <c r="G3" s="114" t="s">
        <v>11</v>
      </c>
      <c r="H3" s="115" t="s">
        <v>12</v>
      </c>
      <c r="I3" s="155"/>
      <c r="J3" s="155"/>
      <c r="K3" s="155"/>
    </row>
    <row r="4" spans="1:11" ht="14" customHeight="1" thickTop="1">
      <c r="B4" s="39" t="s">
        <v>6</v>
      </c>
      <c r="C4" s="78">
        <f>'Cycle 3'!C4+10</f>
        <v>30</v>
      </c>
      <c r="D4" s="116">
        <f>(F4*0.9)</f>
        <v>17.849974499999998</v>
      </c>
      <c r="E4" s="117" t="s">
        <v>6</v>
      </c>
      <c r="F4" s="118">
        <f>(G4*H4*0.033333+G4)</f>
        <v>19.833304999999999</v>
      </c>
      <c r="G4" s="117">
        <f>IF(G61=E61,'Cycle 3'!G15,IF(G61=D61,'Cycle 3'!E15,IF(G61=C61,'Cycle 3'!C15,"N/A")))</f>
        <v>17</v>
      </c>
      <c r="H4" s="119">
        <f>IF(G61=E61,'Cycle 3'!H15,IF(G61=D61,'Cycle 3'!F15,IF(G61=C61,'Cycle 3'!D15,"N/A")))</f>
        <v>5</v>
      </c>
      <c r="I4" s="155"/>
      <c r="J4" s="155"/>
      <c r="K4" s="155"/>
    </row>
    <row r="5" spans="1:11" ht="14" customHeight="1">
      <c r="B5" s="40" t="s">
        <v>7</v>
      </c>
      <c r="C5" s="79">
        <f>'Cycle 3'!C5+5</f>
        <v>15</v>
      </c>
      <c r="D5" s="120">
        <f>(F5*0.9)</f>
        <v>8.9249872499999992</v>
      </c>
      <c r="E5" s="121" t="s">
        <v>7</v>
      </c>
      <c r="F5" s="122">
        <f>(G5*H5*0.033333+G5)</f>
        <v>9.9166524999999996</v>
      </c>
      <c r="G5" s="121">
        <f>IF(G62=E62,'Cycle 3'!G24,IF(G62=D62,'Cycle 3'!E24,IF(G62=C62,'Cycle 3'!C24,"N/A")))</f>
        <v>8.5</v>
      </c>
      <c r="H5" s="123">
        <f>IF(G62=E62,'Cycle 3'!H24,IF(G62=D62,'Cycle 3'!F24,IF(G62=C62,'Cycle 3'!D24,"N/A")))</f>
        <v>5</v>
      </c>
      <c r="I5" s="155"/>
      <c r="J5" s="155"/>
      <c r="K5" s="155"/>
    </row>
    <row r="6" spans="1:11" ht="14" customHeight="1">
      <c r="B6" s="40" t="s">
        <v>8</v>
      </c>
      <c r="C6" s="79">
        <f>'Cycle 3'!C6+10</f>
        <v>30</v>
      </c>
      <c r="D6" s="120">
        <f>(F6*0.9)</f>
        <v>17.849974499999998</v>
      </c>
      <c r="E6" s="121" t="s">
        <v>8</v>
      </c>
      <c r="F6" s="122">
        <f>(G6*H6*0.033333+G6)</f>
        <v>19.833304999999999</v>
      </c>
      <c r="G6" s="121">
        <f>IF(G63=E63,'Cycle 3'!G39,IF(G63=D63,'Cycle 3'!E39,IF(G63=C63,'Cycle 3'!C39,"N/A")))</f>
        <v>17</v>
      </c>
      <c r="H6" s="123">
        <f>IF(G63=E63,'Cycle 3'!H39,IF(G63=D63,'Cycle 3'!F39,IF(G63=C63,'Cycle 3'!D39,"N/A")))</f>
        <v>5</v>
      </c>
      <c r="I6" s="155"/>
      <c r="J6" s="155"/>
      <c r="K6" s="155"/>
    </row>
    <row r="7" spans="1:11" ht="14" customHeight="1" thickBot="1">
      <c r="B7" s="41" t="s">
        <v>9</v>
      </c>
      <c r="C7" s="80">
        <f>'Cycle 3'!C7+5</f>
        <v>15</v>
      </c>
      <c r="D7" s="124">
        <f>(F7*0.9)</f>
        <v>8.9249872499999992</v>
      </c>
      <c r="E7" s="125" t="s">
        <v>9</v>
      </c>
      <c r="F7" s="126">
        <f>(G7*H7*0.033333+G7)</f>
        <v>9.9166524999999996</v>
      </c>
      <c r="G7" s="125">
        <f>IF(G64=E64,'Cycle 3'!G48,IF(G64=D64,'Cycle 3'!E48,IF(G64=C64,'Cycle 3'!C48,"N/A")))</f>
        <v>8.5</v>
      </c>
      <c r="H7" s="127">
        <f>IF(G64=E64,'Cycle 3'!H48,IF(G64=D64,'Cycle 3'!F48,IF(G64=C64,'Cycle 3'!D48,"N/A")))</f>
        <v>5</v>
      </c>
      <c r="I7" s="155"/>
      <c r="J7" s="155"/>
      <c r="K7" s="155"/>
    </row>
    <row r="8" spans="1:11" ht="14" customHeight="1" thickTop="1">
      <c r="B8" s="162" t="s">
        <v>25</v>
      </c>
      <c r="C8" s="157" t="s">
        <v>21</v>
      </c>
      <c r="D8" s="160"/>
      <c r="E8" s="156" t="s">
        <v>22</v>
      </c>
      <c r="F8" s="160"/>
      <c r="G8" s="156" t="s">
        <v>23</v>
      </c>
      <c r="H8" s="160"/>
      <c r="I8" s="156" t="s">
        <v>24</v>
      </c>
      <c r="J8" s="160"/>
    </row>
    <row r="9" spans="1:11" ht="14" customHeight="1" thickBot="1">
      <c r="B9" s="163"/>
      <c r="C9" s="12" t="s">
        <v>4</v>
      </c>
      <c r="D9" s="13" t="s">
        <v>5</v>
      </c>
      <c r="E9" s="14" t="s">
        <v>4</v>
      </c>
      <c r="F9" s="13" t="s">
        <v>5</v>
      </c>
      <c r="G9" s="14" t="s">
        <v>4</v>
      </c>
      <c r="H9" s="13" t="s">
        <v>5</v>
      </c>
      <c r="I9" s="14" t="s">
        <v>4</v>
      </c>
      <c r="J9" s="13" t="s">
        <v>5</v>
      </c>
    </row>
    <row r="10" spans="1:11" ht="14" customHeight="1" thickTop="1">
      <c r="A10" s="139" t="str">
        <f>'Cycle 3'!A10:A18</f>
        <v>Monday</v>
      </c>
      <c r="B10" s="143" t="s">
        <v>0</v>
      </c>
      <c r="C10" s="18">
        <f>C4*0.4</f>
        <v>12</v>
      </c>
      <c r="D10" s="81">
        <v>5</v>
      </c>
      <c r="E10" s="18">
        <f>C10</f>
        <v>12</v>
      </c>
      <c r="F10" s="81">
        <v>5</v>
      </c>
      <c r="G10" s="18">
        <f>E10</f>
        <v>12</v>
      </c>
      <c r="H10" s="81">
        <v>5</v>
      </c>
      <c r="I10" s="18" t="s">
        <v>20</v>
      </c>
      <c r="J10" s="19" t="s">
        <v>20</v>
      </c>
    </row>
    <row r="11" spans="1:11" ht="14" customHeight="1">
      <c r="A11" s="140"/>
      <c r="B11" s="144"/>
      <c r="C11" s="83">
        <f>C4*0.47</f>
        <v>14.1</v>
      </c>
      <c r="D11" s="84">
        <v>5</v>
      </c>
      <c r="E11" s="83">
        <f>C4*0.5</f>
        <v>15</v>
      </c>
      <c r="F11" s="84">
        <v>5</v>
      </c>
      <c r="G11" s="83">
        <f>E11</f>
        <v>15</v>
      </c>
      <c r="H11" s="84">
        <v>5</v>
      </c>
      <c r="I11" s="83" t="s">
        <v>20</v>
      </c>
      <c r="J11" s="21" t="s">
        <v>20</v>
      </c>
    </row>
    <row r="12" spans="1:11" ht="14" customHeight="1">
      <c r="A12" s="140"/>
      <c r="B12" s="144"/>
      <c r="C12" s="83">
        <f>C4*0.55</f>
        <v>16.5</v>
      </c>
      <c r="D12" s="84">
        <v>3</v>
      </c>
      <c r="E12" s="83">
        <f>C4*0.6</f>
        <v>18</v>
      </c>
      <c r="F12" s="84">
        <v>3</v>
      </c>
      <c r="G12" s="83">
        <f>E12</f>
        <v>18</v>
      </c>
      <c r="H12" s="84">
        <v>3</v>
      </c>
      <c r="I12" s="83" t="s">
        <v>20</v>
      </c>
      <c r="J12" s="21" t="s">
        <v>20</v>
      </c>
    </row>
    <row r="13" spans="1:11" ht="14" customHeight="1">
      <c r="A13" s="140"/>
      <c r="B13" s="144"/>
      <c r="C13" s="86">
        <f>C4*0.65</f>
        <v>19.5</v>
      </c>
      <c r="D13" s="87">
        <v>5</v>
      </c>
      <c r="E13" s="86">
        <f>(C4*0.7)</f>
        <v>21</v>
      </c>
      <c r="F13" s="87">
        <v>3</v>
      </c>
      <c r="G13" s="86">
        <f>(C4*0.75)</f>
        <v>22.5</v>
      </c>
      <c r="H13" s="87">
        <v>5</v>
      </c>
      <c r="I13" s="86">
        <f>(C4*0.4)</f>
        <v>12</v>
      </c>
      <c r="J13" s="6">
        <v>5</v>
      </c>
    </row>
    <row r="14" spans="1:11" ht="14" customHeight="1">
      <c r="A14" s="140"/>
      <c r="B14" s="144"/>
      <c r="C14" s="89">
        <f>C4*0.75</f>
        <v>22.5</v>
      </c>
      <c r="D14" s="90">
        <v>5</v>
      </c>
      <c r="E14" s="89">
        <f>(C4*0.8)</f>
        <v>24</v>
      </c>
      <c r="F14" s="90">
        <v>3</v>
      </c>
      <c r="G14" s="89">
        <f>(C4*0.85)</f>
        <v>25.5</v>
      </c>
      <c r="H14" s="90">
        <v>3</v>
      </c>
      <c r="I14" s="89">
        <f>(C4*0.5)</f>
        <v>15</v>
      </c>
      <c r="J14" s="6">
        <v>5</v>
      </c>
    </row>
    <row r="15" spans="1:11" ht="14" customHeight="1">
      <c r="A15" s="140"/>
      <c r="B15" s="144"/>
      <c r="C15" s="91">
        <f>C4*0.85</f>
        <v>25.5</v>
      </c>
      <c r="D15" s="92">
        <v>5</v>
      </c>
      <c r="E15" s="91">
        <f>(C4*0.9)</f>
        <v>27</v>
      </c>
      <c r="F15" s="92">
        <v>3</v>
      </c>
      <c r="G15" s="91">
        <f>(C4*0.95)</f>
        <v>28.5</v>
      </c>
      <c r="H15" s="92">
        <v>1</v>
      </c>
      <c r="I15" s="91">
        <f>(C4*0.6)</f>
        <v>18</v>
      </c>
      <c r="J15" s="68">
        <v>5</v>
      </c>
    </row>
    <row r="16" spans="1:11" ht="14" customHeight="1">
      <c r="A16" s="140"/>
      <c r="B16" s="130" t="str">
        <f>'Cycle 3'!B16</f>
        <v>Assistance 1</v>
      </c>
      <c r="C16" s="94">
        <f>'Cycle 3'!C16</f>
        <v>0</v>
      </c>
      <c r="D16" s="103" t="s">
        <v>19</v>
      </c>
      <c r="E16" s="102">
        <f>(G2+1)*C16</f>
        <v>0</v>
      </c>
      <c r="F16" s="103" t="s">
        <v>19</v>
      </c>
      <c r="G16" s="102">
        <f>(G2+1)*E16</f>
        <v>0</v>
      </c>
      <c r="H16" s="103" t="s">
        <v>19</v>
      </c>
      <c r="I16" s="102">
        <f>C16</f>
        <v>0</v>
      </c>
      <c r="J16" s="72" t="s">
        <v>19</v>
      </c>
    </row>
    <row r="17" spans="1:10" ht="14" customHeight="1">
      <c r="A17" s="140"/>
      <c r="B17" s="129" t="str">
        <f>'Cycle 3'!B17</f>
        <v>Assistance 2</v>
      </c>
      <c r="C17" s="95">
        <f>'Cycle 3'!C17</f>
        <v>0</v>
      </c>
      <c r="D17" s="90" t="s">
        <v>17</v>
      </c>
      <c r="E17" s="89">
        <f>(G2+1)*C17</f>
        <v>0</v>
      </c>
      <c r="F17" s="90" t="s">
        <v>17</v>
      </c>
      <c r="G17" s="89">
        <f>(G2+1)*E17</f>
        <v>0</v>
      </c>
      <c r="H17" s="90" t="s">
        <v>17</v>
      </c>
      <c r="I17" s="89">
        <f>C17</f>
        <v>0</v>
      </c>
      <c r="J17" s="6" t="s">
        <v>17</v>
      </c>
    </row>
    <row r="18" spans="1:10" ht="14" customHeight="1" thickBot="1">
      <c r="A18" s="142"/>
      <c r="B18" s="129" t="str">
        <f>'Cycle 3'!B18</f>
        <v>Ab Exercise</v>
      </c>
      <c r="C18" s="96">
        <f>'Cycle 3'!C18</f>
        <v>0</v>
      </c>
      <c r="D18" s="104" t="s">
        <v>18</v>
      </c>
      <c r="E18" s="89">
        <f>(G2+1)*C18</f>
        <v>0</v>
      </c>
      <c r="F18" s="104" t="s">
        <v>18</v>
      </c>
      <c r="G18" s="89">
        <f>(G2+1)*E18</f>
        <v>0</v>
      </c>
      <c r="H18" s="104" t="s">
        <v>18</v>
      </c>
      <c r="I18" s="98">
        <f>C18</f>
        <v>0</v>
      </c>
      <c r="J18" s="9" t="s">
        <v>18</v>
      </c>
    </row>
    <row r="19" spans="1:10" ht="14" customHeight="1" thickTop="1">
      <c r="A19" s="139" t="str">
        <f>'Cycle 3'!A19:A27</f>
        <v>Tuesday</v>
      </c>
      <c r="B19" s="143" t="s">
        <v>2</v>
      </c>
      <c r="C19" s="18">
        <f>C5*0.4</f>
        <v>6</v>
      </c>
      <c r="D19" s="81">
        <v>5</v>
      </c>
      <c r="E19" s="18">
        <f>C19</f>
        <v>6</v>
      </c>
      <c r="F19" s="81">
        <v>5</v>
      </c>
      <c r="G19" s="18">
        <f>E19</f>
        <v>6</v>
      </c>
      <c r="H19" s="81">
        <v>5</v>
      </c>
      <c r="I19" s="99" t="s">
        <v>20</v>
      </c>
      <c r="J19" s="19" t="s">
        <v>20</v>
      </c>
    </row>
    <row r="20" spans="1:10" ht="14" customHeight="1">
      <c r="A20" s="140"/>
      <c r="B20" s="144"/>
      <c r="C20" s="20">
        <f>C5*0.47</f>
        <v>7.05</v>
      </c>
      <c r="D20" s="100">
        <v>5</v>
      </c>
      <c r="E20" s="83">
        <f>C5*0.5</f>
        <v>7.5</v>
      </c>
      <c r="F20" s="100">
        <v>5</v>
      </c>
      <c r="G20" s="20">
        <f>E20</f>
        <v>7.5</v>
      </c>
      <c r="H20" s="100">
        <v>5</v>
      </c>
      <c r="I20" s="101" t="s">
        <v>20</v>
      </c>
      <c r="J20" s="21" t="s">
        <v>20</v>
      </c>
    </row>
    <row r="21" spans="1:10" ht="14" customHeight="1">
      <c r="A21" s="140"/>
      <c r="B21" s="144"/>
      <c r="C21" s="20">
        <f>C5*0.55</f>
        <v>8.25</v>
      </c>
      <c r="D21" s="100">
        <v>3</v>
      </c>
      <c r="E21" s="83">
        <f>C5*0.6</f>
        <v>9</v>
      </c>
      <c r="F21" s="100">
        <v>3</v>
      </c>
      <c r="G21" s="20">
        <f>E21</f>
        <v>9</v>
      </c>
      <c r="H21" s="100">
        <v>3</v>
      </c>
      <c r="I21" s="101" t="s">
        <v>20</v>
      </c>
      <c r="J21" s="21" t="s">
        <v>20</v>
      </c>
    </row>
    <row r="22" spans="1:10" ht="14" customHeight="1">
      <c r="A22" s="140"/>
      <c r="B22" s="144"/>
      <c r="C22" s="86">
        <f>C5*0.65</f>
        <v>9.75</v>
      </c>
      <c r="D22" s="90">
        <v>5</v>
      </c>
      <c r="E22" s="86">
        <f>(C5*0.7)</f>
        <v>10.5</v>
      </c>
      <c r="F22" s="90">
        <v>3</v>
      </c>
      <c r="G22" s="86">
        <f>(C5*0.75)</f>
        <v>11.25</v>
      </c>
      <c r="H22" s="87">
        <v>5</v>
      </c>
      <c r="I22" s="86">
        <f>(C5*0.4)</f>
        <v>6</v>
      </c>
      <c r="J22" s="6">
        <v>5</v>
      </c>
    </row>
    <row r="23" spans="1:10" ht="14" customHeight="1">
      <c r="A23" s="140"/>
      <c r="B23" s="144"/>
      <c r="C23" s="89">
        <f>C5*0.75</f>
        <v>11.25</v>
      </c>
      <c r="D23" s="90">
        <v>5</v>
      </c>
      <c r="E23" s="89">
        <f>(C5*0.8)</f>
        <v>12</v>
      </c>
      <c r="F23" s="90">
        <v>3</v>
      </c>
      <c r="G23" s="89">
        <f>(C5*0.85)</f>
        <v>12.75</v>
      </c>
      <c r="H23" s="90">
        <v>3</v>
      </c>
      <c r="I23" s="89">
        <f>(C5*0.5)</f>
        <v>7.5</v>
      </c>
      <c r="J23" s="6">
        <v>5</v>
      </c>
    </row>
    <row r="24" spans="1:10" ht="14" customHeight="1">
      <c r="A24" s="140"/>
      <c r="B24" s="144"/>
      <c r="C24" s="91">
        <f>C5*0.85</f>
        <v>12.75</v>
      </c>
      <c r="D24" s="92">
        <v>5</v>
      </c>
      <c r="E24" s="91">
        <f>(C5*0.9)</f>
        <v>13.5</v>
      </c>
      <c r="F24" s="92">
        <v>3</v>
      </c>
      <c r="G24" s="91">
        <f>(C5*0.95)</f>
        <v>14.25</v>
      </c>
      <c r="H24" s="92">
        <v>1</v>
      </c>
      <c r="I24" s="91">
        <f>(C5*0.6)</f>
        <v>9</v>
      </c>
      <c r="J24" s="68">
        <v>5</v>
      </c>
    </row>
    <row r="25" spans="1:10" ht="14" customHeight="1">
      <c r="A25" s="140"/>
      <c r="B25" s="130" t="str">
        <f>'Cycle 3'!B25</f>
        <v>Assistance 1</v>
      </c>
      <c r="C25" s="94">
        <f>'Cycle 3'!C25</f>
        <v>0</v>
      </c>
      <c r="D25" s="103" t="s">
        <v>19</v>
      </c>
      <c r="E25" s="102">
        <f>(G2+1)*C25</f>
        <v>0</v>
      </c>
      <c r="F25" s="105" t="s">
        <v>19</v>
      </c>
      <c r="G25" s="102">
        <f>(G2+1)*E25</f>
        <v>0</v>
      </c>
      <c r="H25" s="105" t="s">
        <v>19</v>
      </c>
      <c r="I25" s="102">
        <f>C25</f>
        <v>0</v>
      </c>
      <c r="J25" s="74" t="s">
        <v>19</v>
      </c>
    </row>
    <row r="26" spans="1:10" ht="14" customHeight="1">
      <c r="A26" s="140"/>
      <c r="B26" s="129" t="str">
        <f>'Cycle 3'!B26</f>
        <v>Assistance 2</v>
      </c>
      <c r="C26" s="95">
        <f>'Cycle 3'!C26</f>
        <v>0</v>
      </c>
      <c r="D26" s="90" t="s">
        <v>19</v>
      </c>
      <c r="E26" s="86">
        <f>(G2+1)*C26</f>
        <v>0</v>
      </c>
      <c r="F26" s="106" t="s">
        <v>19</v>
      </c>
      <c r="G26" s="86">
        <f>(G2+1)*E26</f>
        <v>0</v>
      </c>
      <c r="H26" s="106" t="s">
        <v>19</v>
      </c>
      <c r="I26" s="86">
        <f>C26</f>
        <v>0</v>
      </c>
      <c r="J26" s="22" t="s">
        <v>19</v>
      </c>
    </row>
    <row r="27" spans="1:10" ht="14" customHeight="1" thickBot="1">
      <c r="A27" s="142"/>
      <c r="B27" s="129" t="str">
        <f>'Cycle 3'!B27</f>
        <v>Ab Exercise</v>
      </c>
      <c r="C27" s="96">
        <f>'Cycle 3'!C27</f>
        <v>0</v>
      </c>
      <c r="D27" s="109"/>
      <c r="E27" s="86">
        <f>(G2+1)*C27</f>
        <v>0</v>
      </c>
      <c r="F27" s="106"/>
      <c r="G27" s="86">
        <f>(G2+1)*E27</f>
        <v>0</v>
      </c>
      <c r="H27" s="106"/>
      <c r="I27" s="89">
        <f>C27</f>
        <v>0</v>
      </c>
      <c r="J27" s="24"/>
    </row>
    <row r="28" spans="1:10" ht="14" customHeight="1" thickTop="1">
      <c r="A28" s="150" t="str">
        <f>'Cycle 3'!A28:A33</f>
        <v>Wed - ("Off")</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tr">
        <f>'Cycle 3'!A34:A42</f>
        <v>Thursday</v>
      </c>
      <c r="B34" s="143" t="s">
        <v>1</v>
      </c>
      <c r="C34" s="18">
        <f>C6*0.4</f>
        <v>12</v>
      </c>
      <c r="D34" s="81">
        <v>5</v>
      </c>
      <c r="E34" s="18">
        <f>C34</f>
        <v>12</v>
      </c>
      <c r="F34" s="81">
        <v>5</v>
      </c>
      <c r="G34" s="18">
        <f>E34</f>
        <v>12</v>
      </c>
      <c r="H34" s="81">
        <v>5</v>
      </c>
      <c r="I34" s="99" t="s">
        <v>20</v>
      </c>
      <c r="J34" s="19" t="s">
        <v>20</v>
      </c>
    </row>
    <row r="35" spans="1:10" ht="14" customHeight="1">
      <c r="A35" s="140"/>
      <c r="B35" s="144"/>
      <c r="C35" s="20">
        <f>C6*0.47</f>
        <v>14.1</v>
      </c>
      <c r="D35" s="100">
        <v>5</v>
      </c>
      <c r="E35" s="83">
        <f>C6*0.5</f>
        <v>15</v>
      </c>
      <c r="F35" s="100">
        <v>5</v>
      </c>
      <c r="G35" s="20">
        <f>E35</f>
        <v>15</v>
      </c>
      <c r="H35" s="100">
        <v>5</v>
      </c>
      <c r="I35" s="101" t="s">
        <v>20</v>
      </c>
      <c r="J35" s="21" t="s">
        <v>20</v>
      </c>
    </row>
    <row r="36" spans="1:10" ht="14" customHeight="1">
      <c r="A36" s="140"/>
      <c r="B36" s="144"/>
      <c r="C36" s="20">
        <f>C6*0.55</f>
        <v>16.5</v>
      </c>
      <c r="D36" s="100">
        <v>3</v>
      </c>
      <c r="E36" s="83">
        <f>C6*0.6</f>
        <v>18</v>
      </c>
      <c r="F36" s="100">
        <v>3</v>
      </c>
      <c r="G36" s="20">
        <f>E36</f>
        <v>18</v>
      </c>
      <c r="H36" s="100">
        <v>3</v>
      </c>
      <c r="I36" s="101" t="s">
        <v>20</v>
      </c>
      <c r="J36" s="21" t="s">
        <v>20</v>
      </c>
    </row>
    <row r="37" spans="1:10" ht="14" customHeight="1">
      <c r="A37" s="140"/>
      <c r="B37" s="144"/>
      <c r="C37" s="89">
        <f>C6*0.65</f>
        <v>19.5</v>
      </c>
      <c r="D37" s="90">
        <v>5</v>
      </c>
      <c r="E37" s="89">
        <f>(C6*0.7)</f>
        <v>21</v>
      </c>
      <c r="F37" s="90">
        <v>3</v>
      </c>
      <c r="G37" s="89">
        <f>(C6*0.75)</f>
        <v>22.5</v>
      </c>
      <c r="H37" s="90">
        <v>5</v>
      </c>
      <c r="I37" s="86">
        <f>(C6*0.4)</f>
        <v>12</v>
      </c>
      <c r="J37" s="6">
        <v>5</v>
      </c>
    </row>
    <row r="38" spans="1:10" ht="14" customHeight="1">
      <c r="A38" s="140"/>
      <c r="B38" s="144"/>
      <c r="C38" s="89">
        <f>C6*0.75</f>
        <v>22.5</v>
      </c>
      <c r="D38" s="110">
        <v>5</v>
      </c>
      <c r="E38" s="89">
        <f>(C6*0.8)</f>
        <v>24</v>
      </c>
      <c r="F38" s="90">
        <v>3</v>
      </c>
      <c r="G38" s="89">
        <f>(C6*0.85)</f>
        <v>25.5</v>
      </c>
      <c r="H38" s="90">
        <v>3</v>
      </c>
      <c r="I38" s="89">
        <f>(C6*0.5)</f>
        <v>15</v>
      </c>
      <c r="J38" s="6">
        <v>5</v>
      </c>
    </row>
    <row r="39" spans="1:10" ht="14" customHeight="1">
      <c r="A39" s="140"/>
      <c r="B39" s="144"/>
      <c r="C39" s="91">
        <f>C6*0.85</f>
        <v>25.5</v>
      </c>
      <c r="D39" s="111">
        <v>5</v>
      </c>
      <c r="E39" s="91">
        <f>(C6*0.9)</f>
        <v>27</v>
      </c>
      <c r="F39" s="92">
        <v>3</v>
      </c>
      <c r="G39" s="91">
        <f>(C6*0.95)</f>
        <v>28.5</v>
      </c>
      <c r="H39" s="92">
        <v>1</v>
      </c>
      <c r="I39" s="91">
        <f>(C6*0.6)</f>
        <v>18</v>
      </c>
      <c r="J39" s="68">
        <v>5</v>
      </c>
    </row>
    <row r="40" spans="1:10" ht="14" customHeight="1">
      <c r="A40" s="141"/>
      <c r="B40" s="130" t="str">
        <f>'Cycle 3'!B40</f>
        <v>Assistance 1</v>
      </c>
      <c r="C40" s="94">
        <f>'Cycle 3'!C40</f>
        <v>0</v>
      </c>
      <c r="D40" s="103" t="s">
        <v>19</v>
      </c>
      <c r="E40" s="102">
        <f>(G2+1)*C40</f>
        <v>0</v>
      </c>
      <c r="F40" s="105" t="s">
        <v>19</v>
      </c>
      <c r="G40" s="102">
        <f>(G2+1)*E40</f>
        <v>0</v>
      </c>
      <c r="H40" s="105" t="s">
        <v>19</v>
      </c>
      <c r="I40" s="102">
        <f>C40</f>
        <v>0</v>
      </c>
      <c r="J40" s="74" t="s">
        <v>19</v>
      </c>
    </row>
    <row r="41" spans="1:10" ht="14" customHeight="1">
      <c r="A41" s="140"/>
      <c r="B41" s="129" t="str">
        <f>'Cycle 3'!B41</f>
        <v>Assistance 2</v>
      </c>
      <c r="C41" s="95">
        <f>'Cycle 3'!C41</f>
        <v>0</v>
      </c>
      <c r="D41" s="90" t="s">
        <v>19</v>
      </c>
      <c r="E41" s="89">
        <f>(G2+1)*C41</f>
        <v>0</v>
      </c>
      <c r="F41" s="106" t="s">
        <v>19</v>
      </c>
      <c r="G41" s="89">
        <f>(G2+1)*E41</f>
        <v>0</v>
      </c>
      <c r="H41" s="106" t="s">
        <v>19</v>
      </c>
      <c r="I41" s="89">
        <f>C41</f>
        <v>0</v>
      </c>
      <c r="J41" s="22" t="s">
        <v>19</v>
      </c>
    </row>
    <row r="42" spans="1:10" ht="14" customHeight="1" thickBot="1">
      <c r="A42" s="142"/>
      <c r="B42" s="129" t="str">
        <f>'Cycle 3'!B42</f>
        <v>Ab Exercise</v>
      </c>
      <c r="C42" s="96">
        <f>'Cycle 3'!C42</f>
        <v>0</v>
      </c>
      <c r="D42" s="104" t="s">
        <v>18</v>
      </c>
      <c r="E42" s="98">
        <f>(G2+1)*C42</f>
        <v>0</v>
      </c>
      <c r="F42" s="107" t="s">
        <v>18</v>
      </c>
      <c r="G42" s="98">
        <f>(G2+1)*E42</f>
        <v>0</v>
      </c>
      <c r="H42" s="107" t="s">
        <v>18</v>
      </c>
      <c r="I42" s="98">
        <f>C42</f>
        <v>0</v>
      </c>
      <c r="J42" s="25" t="s">
        <v>18</v>
      </c>
    </row>
    <row r="43" spans="1:10" ht="14" customHeight="1" thickTop="1">
      <c r="A43" s="139" t="str">
        <f>'Cycle 3'!A43:A51</f>
        <v>Friday</v>
      </c>
      <c r="B43" s="143" t="s">
        <v>3</v>
      </c>
      <c r="C43" s="18">
        <f>C7*0.4</f>
        <v>6</v>
      </c>
      <c r="D43" s="81">
        <v>5</v>
      </c>
      <c r="E43" s="18">
        <f>C43</f>
        <v>6</v>
      </c>
      <c r="F43" s="81">
        <v>5</v>
      </c>
      <c r="G43" s="18">
        <f>E43</f>
        <v>6</v>
      </c>
      <c r="H43" s="81">
        <v>5</v>
      </c>
      <c r="I43" s="99" t="s">
        <v>20</v>
      </c>
      <c r="J43" s="19" t="s">
        <v>20</v>
      </c>
    </row>
    <row r="44" spans="1:10" ht="14" customHeight="1">
      <c r="A44" s="140"/>
      <c r="B44" s="144"/>
      <c r="C44" s="20">
        <f>C7*0.47</f>
        <v>7.05</v>
      </c>
      <c r="D44" s="100">
        <v>5</v>
      </c>
      <c r="E44" s="83">
        <f>C7*0.5</f>
        <v>7.5</v>
      </c>
      <c r="F44" s="100">
        <v>5</v>
      </c>
      <c r="G44" s="20">
        <f>E44</f>
        <v>7.5</v>
      </c>
      <c r="H44" s="100">
        <v>5</v>
      </c>
      <c r="I44" s="101" t="s">
        <v>20</v>
      </c>
      <c r="J44" s="21" t="s">
        <v>20</v>
      </c>
    </row>
    <row r="45" spans="1:10" ht="14" customHeight="1">
      <c r="A45" s="140"/>
      <c r="B45" s="144"/>
      <c r="C45" s="20">
        <f>C7*0.55</f>
        <v>8.25</v>
      </c>
      <c r="D45" s="100">
        <v>3</v>
      </c>
      <c r="E45" s="83">
        <f>C7*0.6</f>
        <v>9</v>
      </c>
      <c r="F45" s="100">
        <v>3</v>
      </c>
      <c r="G45" s="20">
        <f>E45</f>
        <v>9</v>
      </c>
      <c r="H45" s="100">
        <v>3</v>
      </c>
      <c r="I45" s="101" t="s">
        <v>20</v>
      </c>
      <c r="J45" s="21" t="s">
        <v>20</v>
      </c>
    </row>
    <row r="46" spans="1:10" ht="14" customHeight="1">
      <c r="A46" s="140"/>
      <c r="B46" s="144"/>
      <c r="C46" s="89">
        <f>C7*0.65</f>
        <v>9.75</v>
      </c>
      <c r="D46" s="90">
        <v>5</v>
      </c>
      <c r="E46" s="89">
        <f>(C7*0.7)</f>
        <v>10.5</v>
      </c>
      <c r="F46" s="90">
        <v>3</v>
      </c>
      <c r="G46" s="89">
        <f>(C7*0.75)</f>
        <v>11.25</v>
      </c>
      <c r="H46" s="90">
        <v>5</v>
      </c>
      <c r="I46" s="86">
        <f>(C7*0.4)</f>
        <v>6</v>
      </c>
      <c r="J46" s="6">
        <v>5</v>
      </c>
    </row>
    <row r="47" spans="1:10" ht="14" customHeight="1">
      <c r="A47" s="140"/>
      <c r="B47" s="144"/>
      <c r="C47" s="89">
        <f>C7*0.75</f>
        <v>11.25</v>
      </c>
      <c r="D47" s="110">
        <v>5</v>
      </c>
      <c r="E47" s="89">
        <f>(C7*0.8)</f>
        <v>12</v>
      </c>
      <c r="F47" s="90">
        <v>3</v>
      </c>
      <c r="G47" s="89">
        <f>(C7*0.85)</f>
        <v>12.75</v>
      </c>
      <c r="H47" s="90">
        <v>3</v>
      </c>
      <c r="I47" s="89">
        <f>(C7*0.5)</f>
        <v>7.5</v>
      </c>
      <c r="J47" s="6">
        <v>5</v>
      </c>
    </row>
    <row r="48" spans="1:10" ht="14" customHeight="1">
      <c r="A48" s="140"/>
      <c r="B48" s="144"/>
      <c r="C48" s="91">
        <f>C7*0.85</f>
        <v>12.75</v>
      </c>
      <c r="D48" s="111">
        <v>5</v>
      </c>
      <c r="E48" s="91">
        <f>(C7*0.9)</f>
        <v>13.5</v>
      </c>
      <c r="F48" s="92">
        <v>3</v>
      </c>
      <c r="G48" s="91">
        <f>(C7*0.95)</f>
        <v>14.25</v>
      </c>
      <c r="H48" s="92">
        <v>1</v>
      </c>
      <c r="I48" s="91">
        <f>(C7*0.6)</f>
        <v>9</v>
      </c>
      <c r="J48" s="68">
        <v>5</v>
      </c>
    </row>
    <row r="49" spans="1:10" ht="14" customHeight="1">
      <c r="A49" s="141"/>
      <c r="B49" s="130" t="str">
        <f>'Cycle 3'!B49</f>
        <v>Assistance 1</v>
      </c>
      <c r="C49" s="94">
        <f>'Cycle 3'!C49</f>
        <v>0</v>
      </c>
      <c r="D49" s="103" t="s">
        <v>19</v>
      </c>
      <c r="E49" s="102">
        <f>(G2+1)*C49</f>
        <v>0</v>
      </c>
      <c r="F49" s="103" t="s">
        <v>19</v>
      </c>
      <c r="G49" s="102">
        <f>(G2+1)*E49</f>
        <v>0</v>
      </c>
      <c r="H49" s="103" t="s">
        <v>19</v>
      </c>
      <c r="I49" s="102">
        <f>C49</f>
        <v>0</v>
      </c>
      <c r="J49" s="72" t="s">
        <v>19</v>
      </c>
    </row>
    <row r="50" spans="1:10" ht="14" customHeight="1">
      <c r="A50" s="140"/>
      <c r="B50" s="129" t="str">
        <f>'Cycle 3'!B50</f>
        <v>Assistance 2</v>
      </c>
      <c r="C50" s="95">
        <f>'Cycle 3'!C50</f>
        <v>0</v>
      </c>
      <c r="D50" s="90" t="s">
        <v>19</v>
      </c>
      <c r="E50" s="89">
        <f>(G2+1)*C50</f>
        <v>0</v>
      </c>
      <c r="F50" s="90" t="s">
        <v>19</v>
      </c>
      <c r="G50" s="89">
        <f>(G2+1)*E50</f>
        <v>0</v>
      </c>
      <c r="H50" s="90" t="s">
        <v>19</v>
      </c>
      <c r="I50" s="89">
        <f>C50</f>
        <v>0</v>
      </c>
      <c r="J50" s="6" t="s">
        <v>19</v>
      </c>
    </row>
    <row r="51" spans="1:10" ht="14" customHeight="1" thickBot="1">
      <c r="A51" s="142"/>
      <c r="B51" s="129" t="str">
        <f>'Cycle 3'!B51</f>
        <v>Ab Exercise</v>
      </c>
      <c r="C51" s="96">
        <f>'Cycle 3'!C51</f>
        <v>0</v>
      </c>
      <c r="D51" s="104" t="s">
        <v>17</v>
      </c>
      <c r="E51" s="98">
        <f>(G2+1)*C51</f>
        <v>0</v>
      </c>
      <c r="F51" s="104" t="s">
        <v>17</v>
      </c>
      <c r="G51" s="98">
        <f>(G2+1)*E51</f>
        <v>0</v>
      </c>
      <c r="H51" s="104" t="s">
        <v>17</v>
      </c>
      <c r="I51" s="98">
        <f>C51</f>
        <v>0</v>
      </c>
      <c r="J51" s="9" t="s">
        <v>17</v>
      </c>
    </row>
    <row r="52" spans="1:10" ht="14" customHeight="1" thickTop="1">
      <c r="A52" s="136" t="str">
        <f>'Cycle 3'!A52:A57</f>
        <v>Sat or Sun - ("Off")</v>
      </c>
      <c r="B52" s="46"/>
      <c r="C52" s="97"/>
      <c r="D52" s="56"/>
      <c r="E52" s="27"/>
      <c r="F52" s="56"/>
      <c r="G52" s="27"/>
      <c r="H52" s="62"/>
      <c r="I52" s="27"/>
      <c r="J52" s="23"/>
    </row>
    <row r="53" spans="1:10" ht="14" customHeight="1">
      <c r="A53" s="137"/>
      <c r="B53" s="44"/>
      <c r="C53" s="89"/>
      <c r="D53" s="57"/>
      <c r="E53" s="29"/>
      <c r="F53" s="57"/>
      <c r="G53" s="29"/>
      <c r="H53" s="57"/>
      <c r="I53" s="29"/>
      <c r="J53" s="24"/>
    </row>
    <row r="54" spans="1:10" ht="14" customHeight="1">
      <c r="A54" s="137"/>
      <c r="B54" s="44"/>
      <c r="C54" s="89"/>
      <c r="D54" s="52"/>
      <c r="E54" s="17"/>
      <c r="F54" s="52"/>
      <c r="G54" s="17"/>
      <c r="H54" s="52"/>
      <c r="I54" s="17"/>
      <c r="J54" s="6"/>
    </row>
    <row r="55" spans="1:10" ht="14" customHeight="1">
      <c r="A55" s="137"/>
      <c r="B55" s="44"/>
      <c r="C55" s="89"/>
      <c r="D55" s="52"/>
      <c r="E55" s="17"/>
      <c r="F55" s="52"/>
      <c r="G55" s="17"/>
      <c r="H55" s="52"/>
      <c r="I55" s="17"/>
      <c r="J55" s="6"/>
    </row>
    <row r="56" spans="1:10" ht="14" customHeight="1">
      <c r="A56" s="137"/>
      <c r="B56" s="44"/>
      <c r="C56" s="89"/>
      <c r="D56" s="52"/>
      <c r="E56" s="17"/>
      <c r="F56" s="52"/>
      <c r="G56" s="17"/>
      <c r="H56" s="52"/>
      <c r="I56" s="17"/>
      <c r="J56" s="6"/>
    </row>
    <row r="57" spans="1:10" ht="14" customHeight="1" thickBot="1">
      <c r="A57" s="138"/>
      <c r="B57" s="45"/>
      <c r="C57" s="98"/>
      <c r="D57" s="53"/>
      <c r="E57" s="49"/>
      <c r="F57" s="53"/>
      <c r="G57" s="49"/>
      <c r="H57" s="53"/>
      <c r="I57" s="49"/>
      <c r="J57" s="9"/>
    </row>
    <row r="58" spans="1:10" ht="14" customHeight="1" thickTop="1"/>
    <row r="59" spans="1:10" ht="14" customHeight="1">
      <c r="C59" s="161" t="s">
        <v>42</v>
      </c>
      <c r="D59" s="161"/>
      <c r="E59" s="161"/>
      <c r="F59" s="161"/>
      <c r="G59" s="161"/>
    </row>
    <row r="60" spans="1:10" ht="14" customHeight="1">
      <c r="B60" s="112" t="s">
        <v>44</v>
      </c>
      <c r="C60" s="35">
        <v>1</v>
      </c>
      <c r="D60" s="35">
        <v>2</v>
      </c>
      <c r="E60" s="35">
        <v>3</v>
      </c>
      <c r="G60" s="35" t="s">
        <v>27</v>
      </c>
    </row>
    <row r="61" spans="1:10" ht="14" customHeight="1">
      <c r="B61" s="3" t="s">
        <v>0</v>
      </c>
      <c r="C61" s="108">
        <f>('Cycle 3'!C15*'Cycle 3'!D15*0.033333+'Cycle 3'!C15)</f>
        <v>19.833304999999999</v>
      </c>
      <c r="D61" s="108">
        <f>('Cycle 3'!E15*'Cycle 3'!F15*0.033333+'Cycle 3'!E15)</f>
        <v>19.799982</v>
      </c>
      <c r="E61" s="108">
        <f>('Cycle 3'!G15*'Cycle 3'!H15*0.033333+'Cycle 3'!G15)</f>
        <v>19.633327000000001</v>
      </c>
      <c r="F61" s="108"/>
      <c r="G61" s="108">
        <f>MAX(C61:E61)</f>
        <v>19.833304999999999</v>
      </c>
    </row>
    <row r="62" spans="1:10" ht="14" customHeight="1">
      <c r="B62" s="3" t="s">
        <v>2</v>
      </c>
      <c r="C62" s="108">
        <f>('Cycle 3'!C24*'Cycle 3'!D24*0.033333+'Cycle 3'!C24)</f>
        <v>9.9166524999999996</v>
      </c>
      <c r="D62" s="108">
        <f>('Cycle 3'!E24*'Cycle 3'!F24*0.033333+'Cycle 3'!E24)</f>
        <v>9.899991</v>
      </c>
      <c r="E62" s="108">
        <f>('Cycle 3'!G24*'Cycle 3'!H24*0.033333+'Cycle 3'!G24)</f>
        <v>9.8166635000000007</v>
      </c>
      <c r="F62" s="108"/>
      <c r="G62" s="108">
        <f>MAX(C62:E62)</f>
        <v>9.9166524999999996</v>
      </c>
    </row>
    <row r="63" spans="1:10" ht="14" customHeight="1">
      <c r="B63" s="3" t="s">
        <v>1</v>
      </c>
      <c r="C63" s="108">
        <f>('Cycle 3'!C39*'Cycle 3'!D39*0.033333+'Cycle 3'!C39)</f>
        <v>19.833304999999999</v>
      </c>
      <c r="D63" s="108">
        <f>('Cycle 3'!E39*'Cycle 3'!F39*0.033333+'Cycle 3'!E39)</f>
        <v>19.799982</v>
      </c>
      <c r="E63" s="108">
        <f>('Cycle 3'!G39*'Cycle 3'!H39*0.033333+'Cycle 3'!G39)</f>
        <v>19.633327000000001</v>
      </c>
      <c r="F63" s="108"/>
      <c r="G63" s="108">
        <f>MAX(C63:E63)</f>
        <v>19.833304999999999</v>
      </c>
    </row>
    <row r="64" spans="1:10" ht="14" customHeight="1">
      <c r="B64" s="3" t="s">
        <v>3</v>
      </c>
      <c r="C64" s="108">
        <f>('Cycle 3'!C48*'Cycle 3'!D48*0.033333+'Cycle 3'!C48)</f>
        <v>9.9166524999999996</v>
      </c>
      <c r="D64" s="108">
        <f>('Cycle 3'!E48*'Cycle 3'!F48*0.033333+'Cycle 3'!E48)</f>
        <v>9.899991</v>
      </c>
      <c r="E64" s="108">
        <f>('Cycle 3'!G48*'Cycle 3'!H48*0.033333+'Cycle 3'!G48)</f>
        <v>9.8166635000000007</v>
      </c>
      <c r="F64" s="108"/>
      <c r="G64" s="108">
        <f>MAX(C64:E64)</f>
        <v>9.9166524999999996</v>
      </c>
    </row>
    <row r="65" ht="14" customHeight="1"/>
  </sheetData>
  <mergeCells count="22">
    <mergeCell ref="I1:K7"/>
    <mergeCell ref="B8:B9"/>
    <mergeCell ref="C8:D8"/>
    <mergeCell ref="E8:F8"/>
    <mergeCell ref="G8:H8"/>
    <mergeCell ref="I8:J8"/>
    <mergeCell ref="E1:F1"/>
    <mergeCell ref="E2:F2"/>
    <mergeCell ref="B3:C3"/>
    <mergeCell ref="E3:F3"/>
    <mergeCell ref="B2:D2"/>
    <mergeCell ref="A43:A51"/>
    <mergeCell ref="B43:B48"/>
    <mergeCell ref="A52:A57"/>
    <mergeCell ref="C59:G59"/>
    <mergeCell ref="A10:A18"/>
    <mergeCell ref="B10:B15"/>
    <mergeCell ref="A19:A27"/>
    <mergeCell ref="B19:B24"/>
    <mergeCell ref="A28:A33"/>
    <mergeCell ref="A34:A42"/>
    <mergeCell ref="B34:B39"/>
  </mergeCells>
  <hyperlinks>
    <hyperlink ref="B2" r:id="rId1"/>
  </hyperlinks>
  <pageMargins left="0.5" right="0.5" top="0.5" bottom="0.6" header="0.2" footer="0.3"/>
  <pageSetup orientation="portrait" horizontalDpi="4294967292" verticalDpi="4294967292"/>
  <headerFooter>
    <oddFooter>&amp;L&amp;"Calibri,Regular"&amp;K000000&amp;F&amp;R&amp;"Calibri,Regular"&amp;K000000&amp;A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2A5A864C-8363-E74C-917D-F6A2F3DB3301}">
            <xm:f>((G4*0.9)&gt;'Cycle 3'!C4+20)</xm:f>
            <x14:dxf>
              <font>
                <color rgb="FF006100"/>
              </font>
              <fill>
                <patternFill>
                  <bgColor rgb="FFC6EFCE"/>
                </patternFill>
              </fill>
            </x14:dxf>
          </x14:cfRule>
          <xm:sqref>C4</xm:sqref>
        </x14:conditionalFormatting>
        <x14:conditionalFormatting xmlns:xm="http://schemas.microsoft.com/office/excel/2006/main">
          <x14:cfRule type="expression" priority="3" id="{A63947EC-56FA-D743-8292-150B1CF8A2B5}">
            <xm:f>((G5*0.9)&gt;'Cycle 3'!C5+10)</xm:f>
            <x14:dxf>
              <font>
                <color rgb="FF006100"/>
              </font>
              <fill>
                <patternFill>
                  <bgColor rgb="FFC6EFCE"/>
                </patternFill>
              </fill>
            </x14:dxf>
          </x14:cfRule>
          <xm:sqref>C5</xm:sqref>
        </x14:conditionalFormatting>
        <x14:conditionalFormatting xmlns:xm="http://schemas.microsoft.com/office/excel/2006/main">
          <x14:cfRule type="expression" priority="2" id="{1074251C-3B5F-A84D-BC53-C07602AEAF6E}">
            <xm:f>((G6*0.9)&gt;'Cycle 3'!C6+20)</xm:f>
            <x14:dxf>
              <font>
                <color rgb="FF006100"/>
              </font>
              <fill>
                <patternFill>
                  <bgColor rgb="FFC6EFCE"/>
                </patternFill>
              </fill>
            </x14:dxf>
          </x14:cfRule>
          <xm:sqref>C6</xm:sqref>
        </x14:conditionalFormatting>
        <x14:conditionalFormatting xmlns:xm="http://schemas.microsoft.com/office/excel/2006/main">
          <x14:cfRule type="expression" priority="1" id="{A4964943-3280-CD43-AC9A-0475CCDE6232}">
            <xm:f>((G7*0.9)&gt;'Cycle 3'!C7+10)</xm:f>
            <x14:dxf>
              <font>
                <color rgb="FF006100"/>
              </font>
              <fill>
                <patternFill>
                  <bgColor rgb="FFC6EFCE"/>
                </patternFill>
              </fill>
            </x14:dxf>
          </x14:cfRule>
          <xm:sqref>C7</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145" zoomScaleNormal="145" zoomScalePageLayoutView="145" workbookViewId="0">
      <pane ySplit="7" topLeftCell="A8" activePane="bottomLeft" state="frozenSplit"/>
      <selection pane="bottomLeft" activeCell="G1" sqref="G1"/>
    </sheetView>
  </sheetViews>
  <sheetFormatPr baseColWidth="10" defaultRowHeight="14" x14ac:dyDescent="0"/>
  <cols>
    <col min="1" max="1" width="2.6640625" style="34" customWidth="1"/>
    <col min="2" max="2" width="13.33203125" style="3" customWidth="1"/>
    <col min="3" max="3" width="7.1640625" style="3" customWidth="1"/>
    <col min="4" max="4" width="10.83203125" style="3"/>
    <col min="5" max="5" width="7.33203125" style="3" customWidth="1"/>
    <col min="6" max="6" width="10.83203125" style="3"/>
    <col min="7" max="7" width="11.1640625" style="3" customWidth="1"/>
    <col min="8" max="8" width="11" style="3" customWidth="1"/>
    <col min="9" max="9" width="7.1640625" style="3" customWidth="1"/>
    <col min="10" max="10" width="6.83203125" style="3" customWidth="1"/>
    <col min="11" max="16384" width="10.83203125" style="3"/>
  </cols>
  <sheetData>
    <row r="1" spans="1:11" ht="15" customHeight="1">
      <c r="A1" s="33"/>
      <c r="B1" s="75" t="s">
        <v>36</v>
      </c>
      <c r="C1" s="2"/>
      <c r="D1" s="2"/>
      <c r="E1" s="133" t="s">
        <v>40</v>
      </c>
      <c r="F1" s="133"/>
      <c r="G1" s="76"/>
      <c r="H1" s="2"/>
      <c r="I1" s="155" t="s">
        <v>39</v>
      </c>
      <c r="J1" s="155"/>
      <c r="K1" s="155"/>
    </row>
    <row r="2" spans="1:11" ht="14" customHeight="1" thickBot="1">
      <c r="A2" s="33"/>
      <c r="B2" s="147" t="s">
        <v>35</v>
      </c>
      <c r="C2" s="147"/>
      <c r="D2" s="147"/>
      <c r="E2" s="134" t="s">
        <v>26</v>
      </c>
      <c r="F2" s="135"/>
      <c r="G2" s="77">
        <v>0</v>
      </c>
      <c r="H2" s="2"/>
      <c r="I2" s="155"/>
      <c r="J2" s="155"/>
      <c r="K2" s="155"/>
    </row>
    <row r="3" spans="1:11" ht="14" customHeight="1" thickTop="1" thickBot="1">
      <c r="B3" s="156" t="s">
        <v>37</v>
      </c>
      <c r="C3" s="157"/>
      <c r="D3" s="113" t="s">
        <v>38</v>
      </c>
      <c r="E3" s="158" t="s">
        <v>10</v>
      </c>
      <c r="F3" s="159"/>
      <c r="G3" s="114" t="s">
        <v>11</v>
      </c>
      <c r="H3" s="115" t="s">
        <v>12</v>
      </c>
      <c r="I3" s="155"/>
      <c r="J3" s="155"/>
      <c r="K3" s="155"/>
    </row>
    <row r="4" spans="1:11" ht="14" customHeight="1" thickTop="1">
      <c r="B4" s="39" t="s">
        <v>6</v>
      </c>
      <c r="C4" s="78">
        <f>'Cycle 4'!C4+10</f>
        <v>40</v>
      </c>
      <c r="D4" s="116">
        <f>(F4*0.9)</f>
        <v>26.774961750000003</v>
      </c>
      <c r="E4" s="117" t="s">
        <v>6</v>
      </c>
      <c r="F4" s="118">
        <f>(G4*H4*0.033333+G4)</f>
        <v>29.749957500000001</v>
      </c>
      <c r="G4" s="117">
        <f>IF(G61=E61,'Cycle 4'!G15,IF(G61=D61,'Cycle 4'!E15,IF(G61=C61,'Cycle 4'!C15,"N/A")))</f>
        <v>25.5</v>
      </c>
      <c r="H4" s="119">
        <f>IF(G61=E61,'Cycle 4'!H15,IF(G61=D61,'Cycle 4'!F15,IF(G61=C61,'Cycle 4'!D15,"N/A")))</f>
        <v>5</v>
      </c>
      <c r="I4" s="155"/>
      <c r="J4" s="155"/>
      <c r="K4" s="155"/>
    </row>
    <row r="5" spans="1:11" ht="14" customHeight="1">
      <c r="B5" s="40" t="s">
        <v>7</v>
      </c>
      <c r="C5" s="79">
        <f>'Cycle 4'!C5+5</f>
        <v>20</v>
      </c>
      <c r="D5" s="120">
        <f>(F5*0.9)</f>
        <v>13.387480875000001</v>
      </c>
      <c r="E5" s="121" t="s">
        <v>7</v>
      </c>
      <c r="F5" s="122">
        <f>(G5*H5*0.033333+G5)</f>
        <v>14.87497875</v>
      </c>
      <c r="G5" s="121">
        <f>IF(G62=E62,'Cycle 4'!G24,IF(G62=D62,'Cycle 4'!E24,IF(G62=C62,'Cycle 4'!C24,"N/A")))</f>
        <v>12.75</v>
      </c>
      <c r="H5" s="123">
        <f>IF(G62=E62,'Cycle 4'!H24,IF(G62=D62,'Cycle 4'!F24,IF(G62=C62,'Cycle 4'!D24,"N/A")))</f>
        <v>5</v>
      </c>
      <c r="I5" s="155"/>
      <c r="J5" s="155"/>
      <c r="K5" s="155"/>
    </row>
    <row r="6" spans="1:11" ht="14" customHeight="1">
      <c r="B6" s="40" t="s">
        <v>8</v>
      </c>
      <c r="C6" s="79">
        <f>'Cycle 4'!C6+10</f>
        <v>40</v>
      </c>
      <c r="D6" s="120">
        <f>(F6*0.9)</f>
        <v>26.774961750000003</v>
      </c>
      <c r="E6" s="121" t="s">
        <v>8</v>
      </c>
      <c r="F6" s="122">
        <f>(G6*H6*0.033333+G6)</f>
        <v>29.749957500000001</v>
      </c>
      <c r="G6" s="121">
        <f>IF(G63=E63,'Cycle 4'!G39,IF(G63=D63,'Cycle 4'!E39,IF(G63=C63,'Cycle 4'!C39,"N/A")))</f>
        <v>25.5</v>
      </c>
      <c r="H6" s="123">
        <f>IF(G63=E63,'Cycle 4'!H39,IF(G63=D63,'Cycle 4'!F39,IF(G63=C63,'Cycle 4'!D39,"N/A")))</f>
        <v>5</v>
      </c>
      <c r="I6" s="155"/>
      <c r="J6" s="155"/>
      <c r="K6" s="155"/>
    </row>
    <row r="7" spans="1:11" ht="14" customHeight="1" thickBot="1">
      <c r="B7" s="41" t="s">
        <v>9</v>
      </c>
      <c r="C7" s="80">
        <f>'Cycle 4'!C7+5</f>
        <v>20</v>
      </c>
      <c r="D7" s="124">
        <f>(F7*0.9)</f>
        <v>13.387480875000001</v>
      </c>
      <c r="E7" s="125" t="s">
        <v>9</v>
      </c>
      <c r="F7" s="126">
        <f>(G7*H7*0.033333+G7)</f>
        <v>14.87497875</v>
      </c>
      <c r="G7" s="125">
        <f>IF(G64=E64,'Cycle 4'!G48,IF(G64=D64,'Cycle 4'!E48,IF(G64=C64,'Cycle 4'!C48,"N/A")))</f>
        <v>12.75</v>
      </c>
      <c r="H7" s="127">
        <f>IF(G64=E64,'Cycle 4'!H48,IF(G64=D64,'Cycle 4'!F48,IF(G64=C64,'Cycle 4'!D48,"N/A")))</f>
        <v>5</v>
      </c>
      <c r="I7" s="155"/>
      <c r="J7" s="155"/>
      <c r="K7" s="155"/>
    </row>
    <row r="8" spans="1:11" ht="14" customHeight="1" thickTop="1">
      <c r="B8" s="162" t="s">
        <v>25</v>
      </c>
      <c r="C8" s="157" t="s">
        <v>21</v>
      </c>
      <c r="D8" s="160"/>
      <c r="E8" s="156" t="s">
        <v>22</v>
      </c>
      <c r="F8" s="160"/>
      <c r="G8" s="156" t="s">
        <v>23</v>
      </c>
      <c r="H8" s="160"/>
      <c r="I8" s="156" t="s">
        <v>24</v>
      </c>
      <c r="J8" s="160"/>
    </row>
    <row r="9" spans="1:11" ht="14" customHeight="1" thickBot="1">
      <c r="B9" s="163"/>
      <c r="C9" s="12" t="s">
        <v>4</v>
      </c>
      <c r="D9" s="13" t="s">
        <v>5</v>
      </c>
      <c r="E9" s="14" t="s">
        <v>4</v>
      </c>
      <c r="F9" s="13" t="s">
        <v>5</v>
      </c>
      <c r="G9" s="14" t="s">
        <v>4</v>
      </c>
      <c r="H9" s="13" t="s">
        <v>5</v>
      </c>
      <c r="I9" s="14" t="s">
        <v>4</v>
      </c>
      <c r="J9" s="13" t="s">
        <v>5</v>
      </c>
    </row>
    <row r="10" spans="1:11" ht="14" customHeight="1" thickTop="1">
      <c r="A10" s="139" t="str">
        <f>'Cycle 4'!A10:A18</f>
        <v>Monday</v>
      </c>
      <c r="B10" s="143" t="s">
        <v>0</v>
      </c>
      <c r="C10" s="18">
        <f>C4*0.4</f>
        <v>16</v>
      </c>
      <c r="D10" s="81">
        <v>5</v>
      </c>
      <c r="E10" s="18">
        <f>C10</f>
        <v>16</v>
      </c>
      <c r="F10" s="81">
        <v>5</v>
      </c>
      <c r="G10" s="18">
        <f>E10</f>
        <v>16</v>
      </c>
      <c r="H10" s="81">
        <v>5</v>
      </c>
      <c r="I10" s="18" t="s">
        <v>20</v>
      </c>
      <c r="J10" s="19" t="s">
        <v>20</v>
      </c>
    </row>
    <row r="11" spans="1:11" ht="14" customHeight="1">
      <c r="A11" s="140"/>
      <c r="B11" s="144"/>
      <c r="C11" s="83">
        <f>C4*0.47</f>
        <v>18.799999999999997</v>
      </c>
      <c r="D11" s="84">
        <v>5</v>
      </c>
      <c r="E11" s="83">
        <f>C4*0.5</f>
        <v>20</v>
      </c>
      <c r="F11" s="84">
        <v>5</v>
      </c>
      <c r="G11" s="83">
        <f>E11</f>
        <v>20</v>
      </c>
      <c r="H11" s="84">
        <v>5</v>
      </c>
      <c r="I11" s="83" t="s">
        <v>20</v>
      </c>
      <c r="J11" s="21" t="s">
        <v>20</v>
      </c>
    </row>
    <row r="12" spans="1:11" ht="14" customHeight="1">
      <c r="A12" s="140"/>
      <c r="B12" s="144"/>
      <c r="C12" s="83">
        <f>C4*0.55</f>
        <v>22</v>
      </c>
      <c r="D12" s="84">
        <v>3</v>
      </c>
      <c r="E12" s="83">
        <f>C4*0.6</f>
        <v>24</v>
      </c>
      <c r="F12" s="84">
        <v>3</v>
      </c>
      <c r="G12" s="83">
        <f>E12</f>
        <v>24</v>
      </c>
      <c r="H12" s="84">
        <v>3</v>
      </c>
      <c r="I12" s="83" t="s">
        <v>20</v>
      </c>
      <c r="J12" s="21" t="s">
        <v>20</v>
      </c>
    </row>
    <row r="13" spans="1:11" ht="14" customHeight="1">
      <c r="A13" s="140"/>
      <c r="B13" s="144"/>
      <c r="C13" s="86">
        <f>C4*0.65</f>
        <v>26</v>
      </c>
      <c r="D13" s="87">
        <v>5</v>
      </c>
      <c r="E13" s="86">
        <f>(C4*0.7)</f>
        <v>28</v>
      </c>
      <c r="F13" s="87">
        <v>3</v>
      </c>
      <c r="G13" s="86">
        <f>(C4*0.75)</f>
        <v>30</v>
      </c>
      <c r="H13" s="87">
        <v>5</v>
      </c>
      <c r="I13" s="86">
        <f>(C4*0.4)</f>
        <v>16</v>
      </c>
      <c r="J13" s="6">
        <v>5</v>
      </c>
    </row>
    <row r="14" spans="1:11" ht="14" customHeight="1">
      <c r="A14" s="140"/>
      <c r="B14" s="144"/>
      <c r="C14" s="89">
        <f>C4*0.75</f>
        <v>30</v>
      </c>
      <c r="D14" s="90">
        <v>5</v>
      </c>
      <c r="E14" s="89">
        <f>(C4*0.8)</f>
        <v>32</v>
      </c>
      <c r="F14" s="90">
        <v>3</v>
      </c>
      <c r="G14" s="89">
        <f>(C4*0.85)</f>
        <v>34</v>
      </c>
      <c r="H14" s="90">
        <v>3</v>
      </c>
      <c r="I14" s="89">
        <f>(C4*0.5)</f>
        <v>20</v>
      </c>
      <c r="J14" s="6">
        <v>5</v>
      </c>
    </row>
    <row r="15" spans="1:11" ht="14" customHeight="1">
      <c r="A15" s="140"/>
      <c r="B15" s="144"/>
      <c r="C15" s="91">
        <f>C4*0.85</f>
        <v>34</v>
      </c>
      <c r="D15" s="92">
        <v>5</v>
      </c>
      <c r="E15" s="91">
        <f>(C4*0.9)</f>
        <v>36</v>
      </c>
      <c r="F15" s="92">
        <v>3</v>
      </c>
      <c r="G15" s="91">
        <f>(C4*0.95)</f>
        <v>38</v>
      </c>
      <c r="H15" s="92">
        <v>1</v>
      </c>
      <c r="I15" s="91">
        <f>(C4*0.6)</f>
        <v>24</v>
      </c>
      <c r="J15" s="68">
        <v>5</v>
      </c>
    </row>
    <row r="16" spans="1:11" ht="14" customHeight="1">
      <c r="A16" s="140"/>
      <c r="B16" s="130" t="str">
        <f>'Cycle 4'!B16</f>
        <v>Assistance 1</v>
      </c>
      <c r="C16" s="94">
        <f>'Cycle 4'!C16</f>
        <v>0</v>
      </c>
      <c r="D16" s="70" t="s">
        <v>19</v>
      </c>
      <c r="E16" s="71">
        <f>(G2+1)*C16</f>
        <v>0</v>
      </c>
      <c r="F16" s="70" t="s">
        <v>19</v>
      </c>
      <c r="G16" s="71">
        <f>(G2+1)*E16</f>
        <v>0</v>
      </c>
      <c r="H16" s="70" t="s">
        <v>19</v>
      </c>
      <c r="I16" s="71">
        <f>C16</f>
        <v>0</v>
      </c>
      <c r="J16" s="72" t="s">
        <v>19</v>
      </c>
    </row>
    <row r="17" spans="1:10" ht="14" customHeight="1">
      <c r="A17" s="140"/>
      <c r="B17" s="129" t="str">
        <f>'Cycle 4'!B17</f>
        <v>Assistance 2</v>
      </c>
      <c r="C17" s="95">
        <f>'Cycle 4'!C17</f>
        <v>0</v>
      </c>
      <c r="D17" s="52" t="s">
        <v>17</v>
      </c>
      <c r="E17" s="17">
        <f>(G2+1)*C17</f>
        <v>0</v>
      </c>
      <c r="F17" s="52" t="s">
        <v>17</v>
      </c>
      <c r="G17" s="17">
        <f>(G2+1)*E17</f>
        <v>0</v>
      </c>
      <c r="H17" s="52" t="s">
        <v>17</v>
      </c>
      <c r="I17" s="17">
        <f>C17</f>
        <v>0</v>
      </c>
      <c r="J17" s="6" t="s">
        <v>17</v>
      </c>
    </row>
    <row r="18" spans="1:10" ht="14" customHeight="1" thickBot="1">
      <c r="A18" s="142"/>
      <c r="B18" s="129" t="str">
        <f>'Cycle 4'!B18</f>
        <v>Ab Exercise</v>
      </c>
      <c r="C18" s="96">
        <f>'Cycle 4'!C18</f>
        <v>0</v>
      </c>
      <c r="D18" s="53" t="s">
        <v>18</v>
      </c>
      <c r="E18" s="17">
        <f>(G2+1)*C18</f>
        <v>0</v>
      </c>
      <c r="F18" s="53" t="s">
        <v>18</v>
      </c>
      <c r="G18" s="17">
        <f>(G2+1)*E18</f>
        <v>0</v>
      </c>
      <c r="H18" s="53" t="s">
        <v>18</v>
      </c>
      <c r="I18" s="49">
        <f>C18</f>
        <v>0</v>
      </c>
      <c r="J18" s="9" t="s">
        <v>18</v>
      </c>
    </row>
    <row r="19" spans="1:10" ht="14" customHeight="1" thickTop="1">
      <c r="A19" s="139" t="str">
        <f>'Cycle 4'!A19:A27</f>
        <v>Tuesday</v>
      </c>
      <c r="B19" s="143" t="s">
        <v>2</v>
      </c>
      <c r="C19" s="18">
        <f>C5*0.4</f>
        <v>8</v>
      </c>
      <c r="D19" s="50">
        <v>5</v>
      </c>
      <c r="E19" s="18">
        <f>C19</f>
        <v>8</v>
      </c>
      <c r="F19" s="50">
        <v>5</v>
      </c>
      <c r="G19" s="18">
        <f>E19</f>
        <v>8</v>
      </c>
      <c r="H19" s="50">
        <v>5</v>
      </c>
      <c r="I19" s="63" t="s">
        <v>20</v>
      </c>
      <c r="J19" s="19" t="s">
        <v>20</v>
      </c>
    </row>
    <row r="20" spans="1:10" ht="14" customHeight="1">
      <c r="A20" s="140"/>
      <c r="B20" s="144"/>
      <c r="C20" s="20">
        <f>C5*0.47</f>
        <v>9.3999999999999986</v>
      </c>
      <c r="D20" s="54">
        <v>5</v>
      </c>
      <c r="E20" s="83">
        <f>C5*0.5</f>
        <v>10</v>
      </c>
      <c r="F20" s="54">
        <v>5</v>
      </c>
      <c r="G20" s="20">
        <f>E20</f>
        <v>10</v>
      </c>
      <c r="H20" s="54">
        <v>5</v>
      </c>
      <c r="I20" s="64" t="s">
        <v>20</v>
      </c>
      <c r="J20" s="21" t="s">
        <v>20</v>
      </c>
    </row>
    <row r="21" spans="1:10" ht="14" customHeight="1">
      <c r="A21" s="140"/>
      <c r="B21" s="144"/>
      <c r="C21" s="20">
        <f>C5*0.55</f>
        <v>11</v>
      </c>
      <c r="D21" s="54">
        <v>3</v>
      </c>
      <c r="E21" s="83">
        <f>C5*0.6</f>
        <v>12</v>
      </c>
      <c r="F21" s="54">
        <v>3</v>
      </c>
      <c r="G21" s="20">
        <f>E21</f>
        <v>12</v>
      </c>
      <c r="H21" s="54">
        <v>3</v>
      </c>
      <c r="I21" s="64" t="s">
        <v>20</v>
      </c>
      <c r="J21" s="21" t="s">
        <v>20</v>
      </c>
    </row>
    <row r="22" spans="1:10" ht="14" customHeight="1">
      <c r="A22" s="140"/>
      <c r="B22" s="144"/>
      <c r="C22" s="86">
        <f>C5*0.65</f>
        <v>13</v>
      </c>
      <c r="D22" s="52">
        <v>5</v>
      </c>
      <c r="E22" s="15">
        <f>(C5*0.7)</f>
        <v>14</v>
      </c>
      <c r="F22" s="52">
        <v>3</v>
      </c>
      <c r="G22" s="15">
        <f>(C5*0.75)</f>
        <v>15</v>
      </c>
      <c r="H22" s="51">
        <v>5</v>
      </c>
      <c r="I22" s="15">
        <f>(C5*0.4)</f>
        <v>8</v>
      </c>
      <c r="J22" s="6">
        <v>5</v>
      </c>
    </row>
    <row r="23" spans="1:10" ht="14" customHeight="1">
      <c r="A23" s="140"/>
      <c r="B23" s="144"/>
      <c r="C23" s="89">
        <f>C5*0.75</f>
        <v>15</v>
      </c>
      <c r="D23" s="52">
        <v>5</v>
      </c>
      <c r="E23" s="17">
        <f>(C5*0.8)</f>
        <v>16</v>
      </c>
      <c r="F23" s="52">
        <v>3</v>
      </c>
      <c r="G23" s="17">
        <f>(C5*0.85)</f>
        <v>17</v>
      </c>
      <c r="H23" s="52">
        <v>3</v>
      </c>
      <c r="I23" s="17">
        <f>(C5*0.5)</f>
        <v>10</v>
      </c>
      <c r="J23" s="6">
        <v>5</v>
      </c>
    </row>
    <row r="24" spans="1:10" ht="14" customHeight="1">
      <c r="A24" s="140"/>
      <c r="B24" s="144"/>
      <c r="C24" s="91">
        <f>C5*0.85</f>
        <v>17</v>
      </c>
      <c r="D24" s="67">
        <v>5</v>
      </c>
      <c r="E24" s="65">
        <f>(C5*0.9)</f>
        <v>18</v>
      </c>
      <c r="F24" s="67">
        <v>3</v>
      </c>
      <c r="G24" s="65">
        <f>(C5*0.95)</f>
        <v>19</v>
      </c>
      <c r="H24" s="67">
        <v>1</v>
      </c>
      <c r="I24" s="65">
        <f>(C5*0.6)</f>
        <v>12</v>
      </c>
      <c r="J24" s="68">
        <v>5</v>
      </c>
    </row>
    <row r="25" spans="1:10" ht="14" customHeight="1">
      <c r="A25" s="140"/>
      <c r="B25" s="130" t="str">
        <f>'Cycle 4'!B25</f>
        <v>Assistance 1</v>
      </c>
      <c r="C25" s="94">
        <f>'Cycle 4'!C25</f>
        <v>0</v>
      </c>
      <c r="D25" s="70" t="s">
        <v>19</v>
      </c>
      <c r="E25" s="71">
        <f>(G2+1)*C25</f>
        <v>0</v>
      </c>
      <c r="F25" s="73" t="s">
        <v>19</v>
      </c>
      <c r="G25" s="71">
        <f>(G2+1)*E25</f>
        <v>0</v>
      </c>
      <c r="H25" s="73" t="s">
        <v>19</v>
      </c>
      <c r="I25" s="71">
        <f>C25</f>
        <v>0</v>
      </c>
      <c r="J25" s="74" t="s">
        <v>19</v>
      </c>
    </row>
    <row r="26" spans="1:10" ht="14" customHeight="1">
      <c r="A26" s="140"/>
      <c r="B26" s="129" t="str">
        <f>'Cycle 4'!B26</f>
        <v>Assistance 2</v>
      </c>
      <c r="C26" s="95">
        <f>'Cycle 4'!C26</f>
        <v>0</v>
      </c>
      <c r="D26" s="52" t="s">
        <v>19</v>
      </c>
      <c r="E26" s="15">
        <f>(G2+1)*C26</f>
        <v>0</v>
      </c>
      <c r="F26" s="60" t="s">
        <v>19</v>
      </c>
      <c r="G26" s="15">
        <f>(G2+1)*E26</f>
        <v>0</v>
      </c>
      <c r="H26" s="60" t="s">
        <v>19</v>
      </c>
      <c r="I26" s="15">
        <f>C26</f>
        <v>0</v>
      </c>
      <c r="J26" s="22" t="s">
        <v>19</v>
      </c>
    </row>
    <row r="27" spans="1:10" ht="14" customHeight="1" thickBot="1">
      <c r="A27" s="142"/>
      <c r="B27" s="129" t="str">
        <f>'Cycle 4'!B27</f>
        <v>Ab Exercise</v>
      </c>
      <c r="C27" s="96">
        <f>'Cycle 4'!C27</f>
        <v>0</v>
      </c>
      <c r="D27" s="55"/>
      <c r="E27" s="15">
        <f>(G2+1)*C27</f>
        <v>0</v>
      </c>
      <c r="F27" s="60"/>
      <c r="G27" s="15">
        <f>(G2+1)*E27</f>
        <v>0</v>
      </c>
      <c r="H27" s="60"/>
      <c r="I27" s="17">
        <f>C27</f>
        <v>0</v>
      </c>
      <c r="J27" s="24"/>
    </row>
    <row r="28" spans="1:10" ht="14" customHeight="1" thickTop="1">
      <c r="A28" s="150" t="str">
        <f>'Cycle 4'!A28:A33</f>
        <v>Wed - ("Off")</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tr">
        <f>'Cycle 4'!A34:A42</f>
        <v>Thursday</v>
      </c>
      <c r="B34" s="143" t="s">
        <v>1</v>
      </c>
      <c r="C34" s="18">
        <f>C6*0.4</f>
        <v>16</v>
      </c>
      <c r="D34" s="50">
        <v>5</v>
      </c>
      <c r="E34" s="18">
        <f>C34</f>
        <v>16</v>
      </c>
      <c r="F34" s="50">
        <v>5</v>
      </c>
      <c r="G34" s="18">
        <f>E34</f>
        <v>16</v>
      </c>
      <c r="H34" s="50">
        <v>5</v>
      </c>
      <c r="I34" s="63" t="s">
        <v>20</v>
      </c>
      <c r="J34" s="19" t="s">
        <v>20</v>
      </c>
    </row>
    <row r="35" spans="1:10" ht="14" customHeight="1">
      <c r="A35" s="140"/>
      <c r="B35" s="144"/>
      <c r="C35" s="20">
        <f>C6*0.47</f>
        <v>18.799999999999997</v>
      </c>
      <c r="D35" s="54">
        <v>5</v>
      </c>
      <c r="E35" s="83">
        <f>C6*0.5</f>
        <v>20</v>
      </c>
      <c r="F35" s="54">
        <v>5</v>
      </c>
      <c r="G35" s="20">
        <f>E35</f>
        <v>20</v>
      </c>
      <c r="H35" s="54">
        <v>5</v>
      </c>
      <c r="I35" s="64" t="s">
        <v>20</v>
      </c>
      <c r="J35" s="21" t="s">
        <v>20</v>
      </c>
    </row>
    <row r="36" spans="1:10" ht="14" customHeight="1">
      <c r="A36" s="140"/>
      <c r="B36" s="144"/>
      <c r="C36" s="20">
        <f>C6*0.55</f>
        <v>22</v>
      </c>
      <c r="D36" s="54">
        <v>3</v>
      </c>
      <c r="E36" s="83">
        <f>C6*0.6</f>
        <v>24</v>
      </c>
      <c r="F36" s="54">
        <v>3</v>
      </c>
      <c r="G36" s="20">
        <f>E36</f>
        <v>24</v>
      </c>
      <c r="H36" s="54">
        <v>3</v>
      </c>
      <c r="I36" s="64" t="s">
        <v>20</v>
      </c>
      <c r="J36" s="21" t="s">
        <v>20</v>
      </c>
    </row>
    <row r="37" spans="1:10" ht="14" customHeight="1">
      <c r="A37" s="140"/>
      <c r="B37" s="144"/>
      <c r="C37" s="89">
        <f>C6*0.65</f>
        <v>26</v>
      </c>
      <c r="D37" s="52">
        <v>5</v>
      </c>
      <c r="E37" s="17">
        <f>(C6*0.7)</f>
        <v>28</v>
      </c>
      <c r="F37" s="52">
        <v>3</v>
      </c>
      <c r="G37" s="17">
        <f>(C6*0.75)</f>
        <v>30</v>
      </c>
      <c r="H37" s="52">
        <v>5</v>
      </c>
      <c r="I37" s="15">
        <f>(C6*0.4)</f>
        <v>16</v>
      </c>
      <c r="J37" s="6">
        <v>5</v>
      </c>
    </row>
    <row r="38" spans="1:10" ht="14" customHeight="1">
      <c r="A38" s="140"/>
      <c r="B38" s="144"/>
      <c r="C38" s="89">
        <f>C6*0.75</f>
        <v>30</v>
      </c>
      <c r="D38" s="58">
        <v>5</v>
      </c>
      <c r="E38" s="17">
        <f>(C6*0.8)</f>
        <v>32</v>
      </c>
      <c r="F38" s="52">
        <v>3</v>
      </c>
      <c r="G38" s="17">
        <f>(C6*0.85)</f>
        <v>34</v>
      </c>
      <c r="H38" s="52">
        <v>3</v>
      </c>
      <c r="I38" s="17">
        <f>(C6*0.5)</f>
        <v>20</v>
      </c>
      <c r="J38" s="6">
        <v>5</v>
      </c>
    </row>
    <row r="39" spans="1:10" ht="14" customHeight="1">
      <c r="A39" s="140"/>
      <c r="B39" s="144"/>
      <c r="C39" s="91">
        <f>C6*0.85</f>
        <v>34</v>
      </c>
      <c r="D39" s="66">
        <v>5</v>
      </c>
      <c r="E39" s="65">
        <f>(C6*0.9)</f>
        <v>36</v>
      </c>
      <c r="F39" s="67">
        <v>3</v>
      </c>
      <c r="G39" s="65">
        <f>(C6*0.95)</f>
        <v>38</v>
      </c>
      <c r="H39" s="67">
        <v>1</v>
      </c>
      <c r="I39" s="65">
        <f>(C6*0.6)</f>
        <v>24</v>
      </c>
      <c r="J39" s="68">
        <v>5</v>
      </c>
    </row>
    <row r="40" spans="1:10" ht="14" customHeight="1">
      <c r="A40" s="141"/>
      <c r="B40" s="130" t="str">
        <f>'Cycle 4'!B40</f>
        <v>Assistance 1</v>
      </c>
      <c r="C40" s="94">
        <f>'Cycle 4'!C40</f>
        <v>0</v>
      </c>
      <c r="D40" s="70" t="s">
        <v>19</v>
      </c>
      <c r="E40" s="71">
        <f>(G2+1)*C40</f>
        <v>0</v>
      </c>
      <c r="F40" s="73" t="s">
        <v>19</v>
      </c>
      <c r="G40" s="71">
        <f>(G2+1)*E40</f>
        <v>0</v>
      </c>
      <c r="H40" s="73" t="s">
        <v>19</v>
      </c>
      <c r="I40" s="71">
        <f>C40</f>
        <v>0</v>
      </c>
      <c r="J40" s="74" t="s">
        <v>19</v>
      </c>
    </row>
    <row r="41" spans="1:10" ht="14" customHeight="1">
      <c r="A41" s="140"/>
      <c r="B41" s="129" t="str">
        <f>'Cycle 4'!B41</f>
        <v>Assistance 2</v>
      </c>
      <c r="C41" s="95">
        <f>'Cycle 4'!C41</f>
        <v>0</v>
      </c>
      <c r="D41" s="52" t="s">
        <v>19</v>
      </c>
      <c r="E41" s="17">
        <f>(G2+1)*C41</f>
        <v>0</v>
      </c>
      <c r="F41" s="60" t="s">
        <v>19</v>
      </c>
      <c r="G41" s="17">
        <f>(G2+1)*E41</f>
        <v>0</v>
      </c>
      <c r="H41" s="60" t="s">
        <v>19</v>
      </c>
      <c r="I41" s="17">
        <f>C41</f>
        <v>0</v>
      </c>
      <c r="J41" s="22" t="s">
        <v>19</v>
      </c>
    </row>
    <row r="42" spans="1:10" ht="14" customHeight="1" thickBot="1">
      <c r="A42" s="142"/>
      <c r="B42" s="129" t="str">
        <f>'Cycle 4'!B42</f>
        <v>Ab Exercise</v>
      </c>
      <c r="C42" s="96">
        <f>'Cycle 4'!C42</f>
        <v>0</v>
      </c>
      <c r="D42" s="53" t="s">
        <v>18</v>
      </c>
      <c r="E42" s="49">
        <f>(G2+1)*C42</f>
        <v>0</v>
      </c>
      <c r="F42" s="61" t="s">
        <v>18</v>
      </c>
      <c r="G42" s="49">
        <f>(G2+1)*E42</f>
        <v>0</v>
      </c>
      <c r="H42" s="61" t="s">
        <v>18</v>
      </c>
      <c r="I42" s="49">
        <f>C42</f>
        <v>0</v>
      </c>
      <c r="J42" s="25" t="s">
        <v>18</v>
      </c>
    </row>
    <row r="43" spans="1:10" ht="14" customHeight="1" thickTop="1">
      <c r="A43" s="139" t="str">
        <f>'Cycle 4'!A43:A51</f>
        <v>Friday</v>
      </c>
      <c r="B43" s="143" t="s">
        <v>3</v>
      </c>
      <c r="C43" s="18">
        <f>C7*0.4</f>
        <v>8</v>
      </c>
      <c r="D43" s="50">
        <v>5</v>
      </c>
      <c r="E43" s="18">
        <f>C43</f>
        <v>8</v>
      </c>
      <c r="F43" s="50">
        <v>5</v>
      </c>
      <c r="G43" s="18">
        <f>E43</f>
        <v>8</v>
      </c>
      <c r="H43" s="50">
        <v>5</v>
      </c>
      <c r="I43" s="63" t="s">
        <v>20</v>
      </c>
      <c r="J43" s="19" t="s">
        <v>20</v>
      </c>
    </row>
    <row r="44" spans="1:10" ht="14" customHeight="1">
      <c r="A44" s="140"/>
      <c r="B44" s="144"/>
      <c r="C44" s="20">
        <f>C7*0.47</f>
        <v>9.3999999999999986</v>
      </c>
      <c r="D44" s="54">
        <v>5</v>
      </c>
      <c r="E44" s="83">
        <f>C7*0.5</f>
        <v>10</v>
      </c>
      <c r="F44" s="54">
        <v>5</v>
      </c>
      <c r="G44" s="20">
        <f>E44</f>
        <v>10</v>
      </c>
      <c r="H44" s="54">
        <v>5</v>
      </c>
      <c r="I44" s="64" t="s">
        <v>20</v>
      </c>
      <c r="J44" s="21" t="s">
        <v>20</v>
      </c>
    </row>
    <row r="45" spans="1:10" ht="14" customHeight="1">
      <c r="A45" s="140"/>
      <c r="B45" s="144"/>
      <c r="C45" s="20">
        <f>C7*0.55</f>
        <v>11</v>
      </c>
      <c r="D45" s="54">
        <v>3</v>
      </c>
      <c r="E45" s="83">
        <f>C7*0.6</f>
        <v>12</v>
      </c>
      <c r="F45" s="54">
        <v>3</v>
      </c>
      <c r="G45" s="20">
        <f>E45</f>
        <v>12</v>
      </c>
      <c r="H45" s="54">
        <v>3</v>
      </c>
      <c r="I45" s="64" t="s">
        <v>20</v>
      </c>
      <c r="J45" s="21" t="s">
        <v>20</v>
      </c>
    </row>
    <row r="46" spans="1:10" ht="14" customHeight="1">
      <c r="A46" s="140"/>
      <c r="B46" s="144"/>
      <c r="C46" s="89">
        <f>C7*0.65</f>
        <v>13</v>
      </c>
      <c r="D46" s="52">
        <v>5</v>
      </c>
      <c r="E46" s="17">
        <f>(C7*0.7)</f>
        <v>14</v>
      </c>
      <c r="F46" s="52">
        <v>3</v>
      </c>
      <c r="G46" s="17">
        <f>(C7*0.75)</f>
        <v>15</v>
      </c>
      <c r="H46" s="52">
        <v>5</v>
      </c>
      <c r="I46" s="15">
        <f>(C7*0.4)</f>
        <v>8</v>
      </c>
      <c r="J46" s="6">
        <v>5</v>
      </c>
    </row>
    <row r="47" spans="1:10" ht="14" customHeight="1">
      <c r="A47" s="140"/>
      <c r="B47" s="144"/>
      <c r="C47" s="89">
        <f>C7*0.75</f>
        <v>15</v>
      </c>
      <c r="D47" s="58">
        <v>5</v>
      </c>
      <c r="E47" s="17">
        <f>(C7*0.8)</f>
        <v>16</v>
      </c>
      <c r="F47" s="52">
        <v>3</v>
      </c>
      <c r="G47" s="17">
        <f>(C7*0.85)</f>
        <v>17</v>
      </c>
      <c r="H47" s="52">
        <v>3</v>
      </c>
      <c r="I47" s="17">
        <f>(C7*0.5)</f>
        <v>10</v>
      </c>
      <c r="J47" s="6">
        <v>5</v>
      </c>
    </row>
    <row r="48" spans="1:10" ht="14" customHeight="1">
      <c r="A48" s="140"/>
      <c r="B48" s="144"/>
      <c r="C48" s="91">
        <f>C7*0.85</f>
        <v>17</v>
      </c>
      <c r="D48" s="66">
        <v>5</v>
      </c>
      <c r="E48" s="65">
        <f>(C7*0.9)</f>
        <v>18</v>
      </c>
      <c r="F48" s="67">
        <v>3</v>
      </c>
      <c r="G48" s="65">
        <f>(C7*0.95)</f>
        <v>19</v>
      </c>
      <c r="H48" s="67">
        <v>1</v>
      </c>
      <c r="I48" s="65">
        <f>(C7*0.6)</f>
        <v>12</v>
      </c>
      <c r="J48" s="68">
        <v>5</v>
      </c>
    </row>
    <row r="49" spans="1:10" ht="14" customHeight="1">
      <c r="A49" s="141"/>
      <c r="B49" s="130" t="str">
        <f>'Cycle 4'!B49</f>
        <v>Assistance 1</v>
      </c>
      <c r="C49" s="69">
        <f>'Cycle 4'!C49</f>
        <v>0</v>
      </c>
      <c r="D49" s="70" t="s">
        <v>19</v>
      </c>
      <c r="E49" s="71">
        <f>(G2+1)*C49</f>
        <v>0</v>
      </c>
      <c r="F49" s="70" t="s">
        <v>19</v>
      </c>
      <c r="G49" s="71">
        <f>(G2+1)*E49</f>
        <v>0</v>
      </c>
      <c r="H49" s="70" t="s">
        <v>19</v>
      </c>
      <c r="I49" s="71">
        <f>C49</f>
        <v>0</v>
      </c>
      <c r="J49" s="72" t="s">
        <v>19</v>
      </c>
    </row>
    <row r="50" spans="1:10" ht="14" customHeight="1">
      <c r="A50" s="140"/>
      <c r="B50" s="129" t="str">
        <f>'Cycle 4'!B50</f>
        <v>Assistance 2</v>
      </c>
      <c r="C50" s="47">
        <f>'Cycle 4'!C50</f>
        <v>0</v>
      </c>
      <c r="D50" s="52" t="s">
        <v>19</v>
      </c>
      <c r="E50" s="17">
        <f>(G2+1)*C50</f>
        <v>0</v>
      </c>
      <c r="F50" s="52" t="s">
        <v>19</v>
      </c>
      <c r="G50" s="17">
        <f>(G2+1)*E50</f>
        <v>0</v>
      </c>
      <c r="H50" s="52" t="s">
        <v>19</v>
      </c>
      <c r="I50" s="17">
        <f>C50</f>
        <v>0</v>
      </c>
      <c r="J50" s="6" t="s">
        <v>19</v>
      </c>
    </row>
    <row r="51" spans="1:10" ht="14" customHeight="1" thickBot="1">
      <c r="A51" s="142"/>
      <c r="B51" s="129" t="str">
        <f>'Cycle 4'!B51</f>
        <v>Ab Exercise</v>
      </c>
      <c r="C51" s="48">
        <f>'Cycle 4'!C51</f>
        <v>0</v>
      </c>
      <c r="D51" s="53" t="s">
        <v>17</v>
      </c>
      <c r="E51" s="49">
        <f>(G2+1)*C51</f>
        <v>0</v>
      </c>
      <c r="F51" s="53" t="s">
        <v>17</v>
      </c>
      <c r="G51" s="49">
        <f>(G2+1)*E51</f>
        <v>0</v>
      </c>
      <c r="H51" s="53" t="s">
        <v>17</v>
      </c>
      <c r="I51" s="49">
        <f>C51</f>
        <v>0</v>
      </c>
      <c r="J51" s="9" t="s">
        <v>17</v>
      </c>
    </row>
    <row r="52" spans="1:10" ht="14" customHeight="1" thickTop="1">
      <c r="A52" s="136" t="str">
        <f>'Cycle 4'!A52:A57</f>
        <v>Sat or Sun - ("Off")</v>
      </c>
      <c r="B52" s="26"/>
      <c r="C52" s="27"/>
      <c r="D52" s="56"/>
      <c r="E52" s="27"/>
      <c r="F52" s="56"/>
      <c r="G52" s="27"/>
      <c r="H52" s="56"/>
      <c r="I52" s="27"/>
      <c r="J52" s="23"/>
    </row>
    <row r="53" spans="1:10" ht="14" customHeight="1">
      <c r="A53" s="137"/>
      <c r="B53" s="28"/>
      <c r="C53" s="29"/>
      <c r="D53" s="57"/>
      <c r="E53" s="29"/>
      <c r="F53" s="57"/>
      <c r="G53" s="29"/>
      <c r="H53" s="57"/>
      <c r="I53" s="29"/>
      <c r="J53" s="24"/>
    </row>
    <row r="54" spans="1:10" ht="14" customHeight="1">
      <c r="A54" s="137"/>
      <c r="B54" s="28"/>
      <c r="C54" s="29"/>
      <c r="D54" s="57"/>
      <c r="E54" s="29"/>
      <c r="F54" s="57"/>
      <c r="G54" s="29"/>
      <c r="H54" s="57"/>
      <c r="I54" s="29"/>
      <c r="J54" s="24"/>
    </row>
    <row r="55" spans="1:10" ht="14" customHeight="1">
      <c r="A55" s="137"/>
      <c r="B55" s="28"/>
      <c r="C55" s="29"/>
      <c r="D55" s="57"/>
      <c r="E55" s="29"/>
      <c r="F55" s="57"/>
      <c r="G55" s="29"/>
      <c r="H55" s="57"/>
      <c r="I55" s="29"/>
      <c r="J55" s="24"/>
    </row>
    <row r="56" spans="1:10" ht="14" customHeight="1">
      <c r="A56" s="137"/>
      <c r="B56" s="28"/>
      <c r="C56" s="29"/>
      <c r="D56" s="57"/>
      <c r="E56" s="29"/>
      <c r="F56" s="57"/>
      <c r="G56" s="29"/>
      <c r="H56" s="57"/>
      <c r="I56" s="29"/>
      <c r="J56" s="24"/>
    </row>
    <row r="57" spans="1:10" ht="14" customHeight="1" thickBot="1">
      <c r="A57" s="138"/>
      <c r="B57" s="30"/>
      <c r="C57" s="31"/>
      <c r="D57" s="59"/>
      <c r="E57" s="31"/>
      <c r="F57" s="59"/>
      <c r="G57" s="31"/>
      <c r="H57" s="59"/>
      <c r="I57" s="31"/>
      <c r="J57" s="32"/>
    </row>
    <row r="58" spans="1:10" ht="14" customHeight="1" thickTop="1"/>
    <row r="59" spans="1:10" ht="14" customHeight="1">
      <c r="C59" s="161" t="s">
        <v>43</v>
      </c>
      <c r="D59" s="161"/>
      <c r="E59" s="161"/>
      <c r="F59" s="161"/>
      <c r="G59" s="161"/>
    </row>
    <row r="60" spans="1:10" ht="14" customHeight="1">
      <c r="B60" s="112" t="s">
        <v>44</v>
      </c>
      <c r="C60" s="35">
        <v>1</v>
      </c>
      <c r="D60" s="35">
        <v>2</v>
      </c>
      <c r="E60" s="35">
        <v>3</v>
      </c>
      <c r="G60" s="35" t="s">
        <v>27</v>
      </c>
    </row>
    <row r="61" spans="1:10" ht="14" customHeight="1">
      <c r="B61" s="3" t="s">
        <v>0</v>
      </c>
      <c r="C61" s="108">
        <f>('Cycle 4'!C15*'Cycle 4'!D15*0.033333+'Cycle 4'!C15)</f>
        <v>29.749957500000001</v>
      </c>
      <c r="D61" s="108">
        <f>('Cycle 4'!E15*'Cycle 4'!F15*0.033333+'Cycle 4'!E15)</f>
        <v>29.699973</v>
      </c>
      <c r="E61" s="108">
        <f>('Cycle 4'!G15*'Cycle 4'!H15*0.033333+'Cycle 4'!G15)</f>
        <v>29.449990499999998</v>
      </c>
      <c r="F61" s="108"/>
      <c r="G61" s="108">
        <f>MAX(C61:E61)</f>
        <v>29.749957500000001</v>
      </c>
    </row>
    <row r="62" spans="1:10" ht="14" customHeight="1">
      <c r="B62" s="3" t="s">
        <v>2</v>
      </c>
      <c r="C62" s="108">
        <f>('Cycle 4'!C24*'Cycle 4'!D24*0.033333+'Cycle 4'!C24)</f>
        <v>14.87497875</v>
      </c>
      <c r="D62" s="108">
        <f>('Cycle 4'!E24*'Cycle 4'!F24*0.033333+'Cycle 4'!E24)</f>
        <v>14.8499865</v>
      </c>
      <c r="E62" s="108">
        <f>('Cycle 4'!G24*'Cycle 4'!H24*0.033333+'Cycle 4'!G24)</f>
        <v>14.724995249999999</v>
      </c>
      <c r="F62" s="108"/>
      <c r="G62" s="108">
        <f>MAX(C62:E62)</f>
        <v>14.87497875</v>
      </c>
    </row>
    <row r="63" spans="1:10" ht="14" customHeight="1">
      <c r="B63" s="3" t="s">
        <v>1</v>
      </c>
      <c r="C63" s="108">
        <f>('Cycle 4'!C39*'Cycle 4'!D39*0.033333+'Cycle 4'!C39)</f>
        <v>29.749957500000001</v>
      </c>
      <c r="D63" s="108">
        <f>('Cycle 4'!E39*'Cycle 4'!F39*0.033333+'Cycle 4'!E39)</f>
        <v>29.699973</v>
      </c>
      <c r="E63" s="108">
        <f>('Cycle 4'!G39*'Cycle 4'!H39*0.033333+'Cycle 4'!G39)</f>
        <v>29.449990499999998</v>
      </c>
      <c r="F63" s="108"/>
      <c r="G63" s="108">
        <f>MAX(C63:E63)</f>
        <v>29.749957500000001</v>
      </c>
    </row>
    <row r="64" spans="1:10" ht="14" customHeight="1">
      <c r="B64" s="3" t="s">
        <v>3</v>
      </c>
      <c r="C64" s="108">
        <f>('Cycle 4'!C48*'Cycle 4'!D48*0.033333+'Cycle 4'!C48)</f>
        <v>14.87497875</v>
      </c>
      <c r="D64" s="108">
        <f>('Cycle 4'!E48*'Cycle 4'!F48*0.033333+'Cycle 4'!E48)</f>
        <v>14.8499865</v>
      </c>
      <c r="E64" s="108">
        <f>('Cycle 4'!G48*'Cycle 4'!H48*0.033333+'Cycle 4'!G48)</f>
        <v>14.724995249999999</v>
      </c>
      <c r="F64" s="108"/>
      <c r="G64" s="108">
        <f>MAX(C64:E64)</f>
        <v>14.87497875</v>
      </c>
    </row>
    <row r="65" ht="14" customHeight="1"/>
  </sheetData>
  <mergeCells count="22">
    <mergeCell ref="I1:K7"/>
    <mergeCell ref="B8:B9"/>
    <mergeCell ref="C8:D8"/>
    <mergeCell ref="E8:F8"/>
    <mergeCell ref="G8:H8"/>
    <mergeCell ref="I8:J8"/>
    <mergeCell ref="E1:F1"/>
    <mergeCell ref="E2:F2"/>
    <mergeCell ref="B3:C3"/>
    <mergeCell ref="E3:F3"/>
    <mergeCell ref="B2:D2"/>
    <mergeCell ref="A43:A51"/>
    <mergeCell ref="B43:B48"/>
    <mergeCell ref="A52:A57"/>
    <mergeCell ref="C59:G59"/>
    <mergeCell ref="A10:A18"/>
    <mergeCell ref="B10:B15"/>
    <mergeCell ref="A19:A27"/>
    <mergeCell ref="B19:B24"/>
    <mergeCell ref="A28:A33"/>
    <mergeCell ref="A34:A42"/>
    <mergeCell ref="B34:B39"/>
  </mergeCells>
  <hyperlinks>
    <hyperlink ref="B2" r:id="rId1"/>
  </hyperlinks>
  <pageMargins left="0.5" right="0.5" top="0.5" bottom="0.6" header="0.2" footer="0.3"/>
  <pageSetup orientation="portrait" horizontalDpi="4294967292" verticalDpi="4294967292"/>
  <headerFooter>
    <oddFooter>&amp;L&amp;"Calibri,Regular"&amp;K000000&amp;F&amp;R&amp;"Calibri,Regular"&amp;K000000&amp;A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11413250-F270-D246-A8AC-C4DDB4BC0CD7}">
            <xm:f>((G4*0.9)&gt;'Cycle 4'!C4+20)</xm:f>
            <x14:dxf>
              <font>
                <color rgb="FF006100"/>
              </font>
              <fill>
                <patternFill>
                  <bgColor rgb="FFC6EFCE"/>
                </patternFill>
              </fill>
            </x14:dxf>
          </x14:cfRule>
          <xm:sqref>C4</xm:sqref>
        </x14:conditionalFormatting>
        <x14:conditionalFormatting xmlns:xm="http://schemas.microsoft.com/office/excel/2006/main">
          <x14:cfRule type="expression" priority="3" id="{36D1BC22-B381-064D-8E75-F713B64A5F44}">
            <xm:f>((G5*0.9)&gt;'Cycle 4'!C5+10)</xm:f>
            <x14:dxf>
              <font>
                <color rgb="FF006100"/>
              </font>
              <fill>
                <patternFill>
                  <bgColor rgb="FFC6EFCE"/>
                </patternFill>
              </fill>
            </x14:dxf>
          </x14:cfRule>
          <xm:sqref>C5</xm:sqref>
        </x14:conditionalFormatting>
        <x14:conditionalFormatting xmlns:xm="http://schemas.microsoft.com/office/excel/2006/main">
          <x14:cfRule type="expression" priority="2" id="{C85C9707-078E-3947-B105-2E2B77E108A8}">
            <xm:f>((G6*0.9)&gt;'Cycle 4'!C6+20)</xm:f>
            <x14:dxf>
              <font>
                <color rgb="FF006100"/>
              </font>
              <fill>
                <patternFill>
                  <bgColor rgb="FFC6EFCE"/>
                </patternFill>
              </fill>
            </x14:dxf>
          </x14:cfRule>
          <xm:sqref>C6</xm:sqref>
        </x14:conditionalFormatting>
        <x14:conditionalFormatting xmlns:xm="http://schemas.microsoft.com/office/excel/2006/main">
          <x14:cfRule type="expression" priority="1" id="{EF967B99-6732-9141-A677-3DD283242465}">
            <xm:f>((G7*0.9)&gt;'Cycle 4'!C7+10)</xm:f>
            <x14:dxf>
              <font>
                <color rgb="FF006100"/>
              </font>
              <fill>
                <patternFill>
                  <bgColor rgb="FFC6EFCE"/>
                </patternFill>
              </fill>
            </x14:dxf>
          </x14:cfRule>
          <xm:sqref>C7</xm:sqref>
        </x14:conditionalFormatting>
      </x14:conditionalFormatting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145" zoomScaleNormal="145" zoomScalePageLayoutView="145" workbookViewId="0">
      <pane ySplit="7" topLeftCell="A8" activePane="bottomLeft" state="frozenSplit"/>
      <selection pane="bottomLeft" activeCell="G1" sqref="G1"/>
    </sheetView>
  </sheetViews>
  <sheetFormatPr baseColWidth="10" defaultRowHeight="14" x14ac:dyDescent="0"/>
  <cols>
    <col min="1" max="1" width="2.6640625" style="34" customWidth="1"/>
    <col min="2" max="2" width="13.33203125" style="3" customWidth="1"/>
    <col min="3" max="3" width="7.1640625" style="3" customWidth="1"/>
    <col min="4" max="4" width="10.83203125" style="3"/>
    <col min="5" max="5" width="7.33203125" style="3" customWidth="1"/>
    <col min="6" max="6" width="10.83203125" style="3"/>
    <col min="7" max="7" width="11.1640625" style="3" customWidth="1"/>
    <col min="8" max="8" width="11" style="3" customWidth="1"/>
    <col min="9" max="9" width="7.1640625" style="3" customWidth="1"/>
    <col min="10" max="10" width="6.83203125" style="3" customWidth="1"/>
    <col min="11" max="16384" width="10.83203125" style="3"/>
  </cols>
  <sheetData>
    <row r="1" spans="1:11" ht="15" customHeight="1">
      <c r="A1" s="33"/>
      <c r="B1" s="75" t="s">
        <v>36</v>
      </c>
      <c r="C1" s="2"/>
      <c r="D1" s="2"/>
      <c r="E1" s="133" t="s">
        <v>40</v>
      </c>
      <c r="F1" s="133"/>
      <c r="G1" s="76"/>
      <c r="H1" s="2"/>
      <c r="I1" s="155" t="s">
        <v>39</v>
      </c>
      <c r="J1" s="155"/>
      <c r="K1" s="155"/>
    </row>
    <row r="2" spans="1:11" ht="14" customHeight="1" thickBot="1">
      <c r="A2" s="33"/>
      <c r="B2" s="147" t="s">
        <v>35</v>
      </c>
      <c r="C2" s="147"/>
      <c r="D2" s="147"/>
      <c r="E2" s="134" t="s">
        <v>26</v>
      </c>
      <c r="F2" s="135"/>
      <c r="G2" s="77">
        <v>0</v>
      </c>
      <c r="H2" s="2"/>
      <c r="I2" s="155"/>
      <c r="J2" s="155"/>
      <c r="K2" s="155"/>
    </row>
    <row r="3" spans="1:11" ht="14" customHeight="1" thickTop="1" thickBot="1">
      <c r="B3" s="156" t="s">
        <v>37</v>
      </c>
      <c r="C3" s="157"/>
      <c r="D3" s="113" t="s">
        <v>38</v>
      </c>
      <c r="E3" s="158" t="s">
        <v>10</v>
      </c>
      <c r="F3" s="159"/>
      <c r="G3" s="128" t="s">
        <v>11</v>
      </c>
      <c r="H3" s="115" t="s">
        <v>12</v>
      </c>
      <c r="I3" s="155"/>
      <c r="J3" s="155"/>
      <c r="K3" s="155"/>
    </row>
    <row r="4" spans="1:11" ht="14" customHeight="1" thickTop="1">
      <c r="B4" s="39" t="s">
        <v>6</v>
      </c>
      <c r="C4" s="78">
        <f>'Cycle 5'!C4+10</f>
        <v>50</v>
      </c>
      <c r="D4" s="116">
        <f>(F4*0.9)</f>
        <v>35.699948999999997</v>
      </c>
      <c r="E4" s="117" t="s">
        <v>6</v>
      </c>
      <c r="F4" s="118">
        <f>(G4*H4*0.033333+G4)</f>
        <v>39.666609999999999</v>
      </c>
      <c r="G4" s="117">
        <f>IF(G61=E61,'Cycle 5'!G15,IF(G61=D61,'Cycle 5'!E15,IF(G61=C61,'Cycle 5'!C15,"N/A")))</f>
        <v>34</v>
      </c>
      <c r="H4" s="119">
        <f>IF(G61=E61,'Cycle 5'!H15,IF(G61=D61,'Cycle 5'!F15,IF(G61=C61,'Cycle 5'!D15,"N/A")))</f>
        <v>5</v>
      </c>
      <c r="I4" s="155"/>
      <c r="J4" s="155"/>
      <c r="K4" s="155"/>
    </row>
    <row r="5" spans="1:11" ht="14" customHeight="1">
      <c r="B5" s="40" t="s">
        <v>7</v>
      </c>
      <c r="C5" s="79">
        <f>'Cycle 5'!C5+5</f>
        <v>25</v>
      </c>
      <c r="D5" s="120">
        <f>(F5*0.9)</f>
        <v>17.849974499999998</v>
      </c>
      <c r="E5" s="121" t="s">
        <v>7</v>
      </c>
      <c r="F5" s="122">
        <f>(G5*H5*0.033333+G5)</f>
        <v>19.833304999999999</v>
      </c>
      <c r="G5" s="121">
        <f>IF(G62=E62,'Cycle 5'!G24,IF(G62=D62,'Cycle 5'!E24,IF(G62=C62,'Cycle 5'!C24,"N/A")))</f>
        <v>17</v>
      </c>
      <c r="H5" s="123">
        <f>IF(G62=E62,'Cycle 5'!H24,IF(G62=D62,'Cycle 5'!F24,IF(G62=C62,'Cycle 5'!D24,"N/A")))</f>
        <v>5</v>
      </c>
      <c r="I5" s="155"/>
      <c r="J5" s="155"/>
      <c r="K5" s="155"/>
    </row>
    <row r="6" spans="1:11" ht="14" customHeight="1">
      <c r="B6" s="40" t="s">
        <v>8</v>
      </c>
      <c r="C6" s="79">
        <f>'Cycle 5'!C6+10</f>
        <v>50</v>
      </c>
      <c r="D6" s="120">
        <f>(F6*0.9)</f>
        <v>35.699948999999997</v>
      </c>
      <c r="E6" s="121" t="s">
        <v>8</v>
      </c>
      <c r="F6" s="122">
        <f>(G6*H6*0.033333+G6)</f>
        <v>39.666609999999999</v>
      </c>
      <c r="G6" s="121">
        <f>IF(G63=E63,'Cycle 5'!G39,IF(G63=D63,'Cycle 5'!E39,IF(G63=C63,'Cycle 5'!C39,"N/A")))</f>
        <v>34</v>
      </c>
      <c r="H6" s="123">
        <f>IF(G63=E63,'Cycle 5'!H39,IF(G63=D63,'Cycle 5'!F39,IF(G63=C63,'Cycle 5'!D39,"N/A")))</f>
        <v>5</v>
      </c>
      <c r="I6" s="155"/>
      <c r="J6" s="155"/>
      <c r="K6" s="155"/>
    </row>
    <row r="7" spans="1:11" ht="14" customHeight="1" thickBot="1">
      <c r="B7" s="41" t="s">
        <v>9</v>
      </c>
      <c r="C7" s="80">
        <f>'Cycle 5'!C7+5</f>
        <v>25</v>
      </c>
      <c r="D7" s="124">
        <f>(F7*0.9)</f>
        <v>17.849974499999998</v>
      </c>
      <c r="E7" s="125" t="s">
        <v>9</v>
      </c>
      <c r="F7" s="126">
        <f>(G7*H7*0.033333+G7)</f>
        <v>19.833304999999999</v>
      </c>
      <c r="G7" s="125">
        <f>IF(G64=E64,'Cycle 5'!G48,IF(G64=D64,'Cycle 5'!E48,IF(G64=C64,'Cycle 5'!C48,"N/A")))</f>
        <v>17</v>
      </c>
      <c r="H7" s="127">
        <f>IF(G64=E64,'Cycle 5'!H48,IF(G64=D64,'Cycle 5'!F48,IF(G64=C64,'Cycle 5'!D48,"N/A")))</f>
        <v>5</v>
      </c>
      <c r="I7" s="155"/>
      <c r="J7" s="155"/>
      <c r="K7" s="155"/>
    </row>
    <row r="8" spans="1:11" ht="14" customHeight="1" thickTop="1">
      <c r="B8" s="162" t="s">
        <v>25</v>
      </c>
      <c r="C8" s="157" t="s">
        <v>21</v>
      </c>
      <c r="D8" s="160"/>
      <c r="E8" s="156" t="s">
        <v>22</v>
      </c>
      <c r="F8" s="160"/>
      <c r="G8" s="156" t="s">
        <v>23</v>
      </c>
      <c r="H8" s="160"/>
      <c r="I8" s="156" t="s">
        <v>24</v>
      </c>
      <c r="J8" s="160"/>
    </row>
    <row r="9" spans="1:11" ht="14" customHeight="1" thickBot="1">
      <c r="B9" s="163"/>
      <c r="C9" s="12" t="s">
        <v>4</v>
      </c>
      <c r="D9" s="13" t="s">
        <v>5</v>
      </c>
      <c r="E9" s="14" t="s">
        <v>4</v>
      </c>
      <c r="F9" s="13" t="s">
        <v>5</v>
      </c>
      <c r="G9" s="14" t="s">
        <v>4</v>
      </c>
      <c r="H9" s="13" t="s">
        <v>5</v>
      </c>
      <c r="I9" s="14" t="s">
        <v>4</v>
      </c>
      <c r="J9" s="13" t="s">
        <v>5</v>
      </c>
    </row>
    <row r="10" spans="1:11" ht="14" customHeight="1" thickTop="1">
      <c r="A10" s="139" t="str">
        <f>'Cycle 5'!A10:A18</f>
        <v>Monday</v>
      </c>
      <c r="B10" s="143" t="s">
        <v>0</v>
      </c>
      <c r="C10" s="18">
        <f>C4*0.4</f>
        <v>20</v>
      </c>
      <c r="D10" s="81">
        <v>5</v>
      </c>
      <c r="E10" s="18">
        <f>C10</f>
        <v>20</v>
      </c>
      <c r="F10" s="81">
        <v>5</v>
      </c>
      <c r="G10" s="18">
        <f>E10</f>
        <v>20</v>
      </c>
      <c r="H10" s="81">
        <v>5</v>
      </c>
      <c r="I10" s="18" t="s">
        <v>20</v>
      </c>
      <c r="J10" s="19" t="s">
        <v>20</v>
      </c>
    </row>
    <row r="11" spans="1:11" ht="14" customHeight="1">
      <c r="A11" s="140"/>
      <c r="B11" s="144"/>
      <c r="C11" s="83">
        <f>C4*0.47</f>
        <v>23.5</v>
      </c>
      <c r="D11" s="84">
        <v>5</v>
      </c>
      <c r="E11" s="83">
        <f>C4*0.5</f>
        <v>25</v>
      </c>
      <c r="F11" s="84">
        <v>5</v>
      </c>
      <c r="G11" s="83">
        <f>E11</f>
        <v>25</v>
      </c>
      <c r="H11" s="84">
        <v>5</v>
      </c>
      <c r="I11" s="83" t="s">
        <v>20</v>
      </c>
      <c r="J11" s="21" t="s">
        <v>20</v>
      </c>
    </row>
    <row r="12" spans="1:11" ht="14" customHeight="1">
      <c r="A12" s="140"/>
      <c r="B12" s="144"/>
      <c r="C12" s="83">
        <f>C4*0.55</f>
        <v>27.500000000000004</v>
      </c>
      <c r="D12" s="84">
        <v>3</v>
      </c>
      <c r="E12" s="83">
        <f>C4*0.6</f>
        <v>30</v>
      </c>
      <c r="F12" s="84">
        <v>3</v>
      </c>
      <c r="G12" s="83">
        <f>E12</f>
        <v>30</v>
      </c>
      <c r="H12" s="84">
        <v>3</v>
      </c>
      <c r="I12" s="83" t="s">
        <v>20</v>
      </c>
      <c r="J12" s="21" t="s">
        <v>20</v>
      </c>
    </row>
    <row r="13" spans="1:11" ht="14" customHeight="1">
      <c r="A13" s="140"/>
      <c r="B13" s="144"/>
      <c r="C13" s="86">
        <f>C4*0.65</f>
        <v>32.5</v>
      </c>
      <c r="D13" s="87">
        <v>5</v>
      </c>
      <c r="E13" s="86">
        <f>(C4*0.7)</f>
        <v>35</v>
      </c>
      <c r="F13" s="87">
        <v>3</v>
      </c>
      <c r="G13" s="86">
        <f>(C4*0.75)</f>
        <v>37.5</v>
      </c>
      <c r="H13" s="87">
        <v>5</v>
      </c>
      <c r="I13" s="86">
        <f>(C4*0.4)</f>
        <v>20</v>
      </c>
      <c r="J13" s="6">
        <v>5</v>
      </c>
    </row>
    <row r="14" spans="1:11" ht="14" customHeight="1">
      <c r="A14" s="140"/>
      <c r="B14" s="144"/>
      <c r="C14" s="89">
        <f>C4*0.75</f>
        <v>37.5</v>
      </c>
      <c r="D14" s="90">
        <v>5</v>
      </c>
      <c r="E14" s="89">
        <f>(C4*0.8)</f>
        <v>40</v>
      </c>
      <c r="F14" s="90">
        <v>3</v>
      </c>
      <c r="G14" s="89">
        <f>(C4*0.85)</f>
        <v>42.5</v>
      </c>
      <c r="H14" s="90">
        <v>3</v>
      </c>
      <c r="I14" s="89">
        <f>(C4*0.5)</f>
        <v>25</v>
      </c>
      <c r="J14" s="6">
        <v>5</v>
      </c>
    </row>
    <row r="15" spans="1:11" ht="14" customHeight="1">
      <c r="A15" s="140"/>
      <c r="B15" s="144"/>
      <c r="C15" s="91">
        <f>C4*0.85</f>
        <v>42.5</v>
      </c>
      <c r="D15" s="92">
        <v>5</v>
      </c>
      <c r="E15" s="91">
        <f>(C4*0.9)</f>
        <v>45</v>
      </c>
      <c r="F15" s="92">
        <v>3</v>
      </c>
      <c r="G15" s="91">
        <f>(C4*0.95)</f>
        <v>47.5</v>
      </c>
      <c r="H15" s="92">
        <v>1</v>
      </c>
      <c r="I15" s="91">
        <f>(C4*0.6)</f>
        <v>30</v>
      </c>
      <c r="J15" s="68">
        <v>5</v>
      </c>
    </row>
    <row r="16" spans="1:11" ht="14" customHeight="1">
      <c r="A16" s="140"/>
      <c r="B16" s="130" t="str">
        <f>'Cycle 5'!B16</f>
        <v>Assistance 1</v>
      </c>
      <c r="C16" s="94">
        <f>'Cycle 5'!C16</f>
        <v>0</v>
      </c>
      <c r="D16" s="70" t="s">
        <v>19</v>
      </c>
      <c r="E16" s="71">
        <f>(G2+1)*C16</f>
        <v>0</v>
      </c>
      <c r="F16" s="70" t="s">
        <v>19</v>
      </c>
      <c r="G16" s="71">
        <f>(G2+1)*E16</f>
        <v>0</v>
      </c>
      <c r="H16" s="70" t="s">
        <v>19</v>
      </c>
      <c r="I16" s="71">
        <f>C16</f>
        <v>0</v>
      </c>
      <c r="J16" s="72" t="s">
        <v>19</v>
      </c>
    </row>
    <row r="17" spans="1:10" ht="14" customHeight="1">
      <c r="A17" s="140"/>
      <c r="B17" s="129" t="str">
        <f>'Cycle 5'!B17</f>
        <v>Assistance 2</v>
      </c>
      <c r="C17" s="95">
        <f>'Cycle 5'!C17</f>
        <v>0</v>
      </c>
      <c r="D17" s="52" t="s">
        <v>17</v>
      </c>
      <c r="E17" s="17">
        <f>(G2+1)*C17</f>
        <v>0</v>
      </c>
      <c r="F17" s="52" t="s">
        <v>17</v>
      </c>
      <c r="G17" s="17">
        <f>(G2+1)*E17</f>
        <v>0</v>
      </c>
      <c r="H17" s="52" t="s">
        <v>17</v>
      </c>
      <c r="I17" s="17">
        <f>C17</f>
        <v>0</v>
      </c>
      <c r="J17" s="6" t="s">
        <v>17</v>
      </c>
    </row>
    <row r="18" spans="1:10" ht="14" customHeight="1" thickBot="1">
      <c r="A18" s="142"/>
      <c r="B18" s="129" t="str">
        <f>'Cycle 5'!B18</f>
        <v>Ab Exercise</v>
      </c>
      <c r="C18" s="96">
        <f>'Cycle 5'!C18</f>
        <v>0</v>
      </c>
      <c r="D18" s="53" t="s">
        <v>18</v>
      </c>
      <c r="E18" s="17">
        <f>(G2+1)*C18</f>
        <v>0</v>
      </c>
      <c r="F18" s="53" t="s">
        <v>18</v>
      </c>
      <c r="G18" s="17">
        <f>(G2+1)*E18</f>
        <v>0</v>
      </c>
      <c r="H18" s="53" t="s">
        <v>18</v>
      </c>
      <c r="I18" s="49">
        <f>C18</f>
        <v>0</v>
      </c>
      <c r="J18" s="9" t="s">
        <v>18</v>
      </c>
    </row>
    <row r="19" spans="1:10" ht="14" customHeight="1" thickTop="1">
      <c r="A19" s="139" t="str">
        <f>'Cycle 5'!A19:A27</f>
        <v>Tuesday</v>
      </c>
      <c r="B19" s="143" t="s">
        <v>2</v>
      </c>
      <c r="C19" s="18">
        <f>C5*0.4</f>
        <v>10</v>
      </c>
      <c r="D19" s="50">
        <v>5</v>
      </c>
      <c r="E19" s="18">
        <f>C19</f>
        <v>10</v>
      </c>
      <c r="F19" s="50">
        <v>5</v>
      </c>
      <c r="G19" s="18">
        <f>E19</f>
        <v>10</v>
      </c>
      <c r="H19" s="50">
        <v>5</v>
      </c>
      <c r="I19" s="63" t="s">
        <v>20</v>
      </c>
      <c r="J19" s="19" t="s">
        <v>20</v>
      </c>
    </row>
    <row r="20" spans="1:10" ht="14" customHeight="1">
      <c r="A20" s="140"/>
      <c r="B20" s="144"/>
      <c r="C20" s="20">
        <f>C5*0.47</f>
        <v>11.75</v>
      </c>
      <c r="D20" s="54">
        <v>5</v>
      </c>
      <c r="E20" s="83">
        <f>C5*0.5</f>
        <v>12.5</v>
      </c>
      <c r="F20" s="54">
        <v>5</v>
      </c>
      <c r="G20" s="20">
        <f>E20</f>
        <v>12.5</v>
      </c>
      <c r="H20" s="54">
        <v>5</v>
      </c>
      <c r="I20" s="64" t="s">
        <v>20</v>
      </c>
      <c r="J20" s="21" t="s">
        <v>20</v>
      </c>
    </row>
    <row r="21" spans="1:10" ht="14" customHeight="1">
      <c r="A21" s="140"/>
      <c r="B21" s="144"/>
      <c r="C21" s="20">
        <f>C5*0.55</f>
        <v>13.750000000000002</v>
      </c>
      <c r="D21" s="54">
        <v>3</v>
      </c>
      <c r="E21" s="83">
        <f>C5*0.6</f>
        <v>15</v>
      </c>
      <c r="F21" s="54">
        <v>3</v>
      </c>
      <c r="G21" s="20">
        <f>E21</f>
        <v>15</v>
      </c>
      <c r="H21" s="54">
        <v>3</v>
      </c>
      <c r="I21" s="64" t="s">
        <v>20</v>
      </c>
      <c r="J21" s="21" t="s">
        <v>20</v>
      </c>
    </row>
    <row r="22" spans="1:10" ht="14" customHeight="1">
      <c r="A22" s="140"/>
      <c r="B22" s="144"/>
      <c r="C22" s="86">
        <f>C5*0.65</f>
        <v>16.25</v>
      </c>
      <c r="D22" s="52">
        <v>5</v>
      </c>
      <c r="E22" s="15">
        <f>(C5*0.7)</f>
        <v>17.5</v>
      </c>
      <c r="F22" s="52">
        <v>3</v>
      </c>
      <c r="G22" s="15">
        <f>(C5*0.75)</f>
        <v>18.75</v>
      </c>
      <c r="H22" s="51">
        <v>5</v>
      </c>
      <c r="I22" s="15">
        <f>(C5*0.4)</f>
        <v>10</v>
      </c>
      <c r="J22" s="6">
        <v>5</v>
      </c>
    </row>
    <row r="23" spans="1:10" ht="14" customHeight="1">
      <c r="A23" s="140"/>
      <c r="B23" s="144"/>
      <c r="C23" s="89">
        <f>C5*0.75</f>
        <v>18.75</v>
      </c>
      <c r="D23" s="52">
        <v>5</v>
      </c>
      <c r="E23" s="17">
        <f>(C5*0.8)</f>
        <v>20</v>
      </c>
      <c r="F23" s="52">
        <v>3</v>
      </c>
      <c r="G23" s="17">
        <f>(C5*0.85)</f>
        <v>21.25</v>
      </c>
      <c r="H23" s="52">
        <v>3</v>
      </c>
      <c r="I23" s="17">
        <f>(C5*0.5)</f>
        <v>12.5</v>
      </c>
      <c r="J23" s="6">
        <v>5</v>
      </c>
    </row>
    <row r="24" spans="1:10" ht="14" customHeight="1">
      <c r="A24" s="140"/>
      <c r="B24" s="144"/>
      <c r="C24" s="91">
        <f>C5*0.85</f>
        <v>21.25</v>
      </c>
      <c r="D24" s="67">
        <v>5</v>
      </c>
      <c r="E24" s="65">
        <f>(C5*0.9)</f>
        <v>22.5</v>
      </c>
      <c r="F24" s="67">
        <v>3</v>
      </c>
      <c r="G24" s="65">
        <f>(C5*0.95)</f>
        <v>23.75</v>
      </c>
      <c r="H24" s="67">
        <v>1</v>
      </c>
      <c r="I24" s="65">
        <f>(C5*0.6)</f>
        <v>15</v>
      </c>
      <c r="J24" s="68">
        <v>5</v>
      </c>
    </row>
    <row r="25" spans="1:10" ht="14" customHeight="1">
      <c r="A25" s="140"/>
      <c r="B25" s="130" t="str">
        <f>'Cycle 5'!B25</f>
        <v>Assistance 1</v>
      </c>
      <c r="C25" s="94">
        <f>'Cycle 5'!C25</f>
        <v>0</v>
      </c>
      <c r="D25" s="70" t="s">
        <v>19</v>
      </c>
      <c r="E25" s="71">
        <f>(G2+1)*C25</f>
        <v>0</v>
      </c>
      <c r="F25" s="73" t="s">
        <v>19</v>
      </c>
      <c r="G25" s="71">
        <f>(G2+1)*E25</f>
        <v>0</v>
      </c>
      <c r="H25" s="73" t="s">
        <v>19</v>
      </c>
      <c r="I25" s="71">
        <f>C25</f>
        <v>0</v>
      </c>
      <c r="J25" s="74" t="s">
        <v>19</v>
      </c>
    </row>
    <row r="26" spans="1:10" ht="14" customHeight="1">
      <c r="A26" s="140"/>
      <c r="B26" s="129" t="str">
        <f>'Cycle 5'!B26</f>
        <v>Assistance 2</v>
      </c>
      <c r="C26" s="95">
        <f>'Cycle 5'!C26</f>
        <v>0</v>
      </c>
      <c r="D26" s="52" t="s">
        <v>19</v>
      </c>
      <c r="E26" s="15">
        <f>(G2+1)*C26</f>
        <v>0</v>
      </c>
      <c r="F26" s="60" t="s">
        <v>19</v>
      </c>
      <c r="G26" s="15">
        <f>(G2+1)*E26</f>
        <v>0</v>
      </c>
      <c r="H26" s="60" t="s">
        <v>19</v>
      </c>
      <c r="I26" s="15">
        <f>C26</f>
        <v>0</v>
      </c>
      <c r="J26" s="22" t="s">
        <v>19</v>
      </c>
    </row>
    <row r="27" spans="1:10" ht="14" customHeight="1" thickBot="1">
      <c r="A27" s="142"/>
      <c r="B27" s="129" t="str">
        <f>'Cycle 5'!B27</f>
        <v>Ab Exercise</v>
      </c>
      <c r="C27" s="96">
        <f>'Cycle 5'!C27</f>
        <v>0</v>
      </c>
      <c r="D27" s="55"/>
      <c r="E27" s="15">
        <f>(G2+1)*C27</f>
        <v>0</v>
      </c>
      <c r="F27" s="60"/>
      <c r="G27" s="15">
        <f>(G2+1)*E27</f>
        <v>0</v>
      </c>
      <c r="H27" s="60"/>
      <c r="I27" s="17">
        <f>C27</f>
        <v>0</v>
      </c>
      <c r="J27" s="24"/>
    </row>
    <row r="28" spans="1:10" ht="14" customHeight="1" thickTop="1">
      <c r="A28" s="150" t="str">
        <f>'Cycle 5'!A28:A33</f>
        <v>Wed - ("Off")</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tr">
        <f>'Cycle 5'!A34:A42</f>
        <v>Thursday</v>
      </c>
      <c r="B34" s="143" t="s">
        <v>1</v>
      </c>
      <c r="C34" s="18">
        <f>C6*0.4</f>
        <v>20</v>
      </c>
      <c r="D34" s="50">
        <v>5</v>
      </c>
      <c r="E34" s="18">
        <f>C34</f>
        <v>20</v>
      </c>
      <c r="F34" s="50">
        <v>5</v>
      </c>
      <c r="G34" s="18">
        <f>E34</f>
        <v>20</v>
      </c>
      <c r="H34" s="50">
        <v>5</v>
      </c>
      <c r="I34" s="63" t="s">
        <v>20</v>
      </c>
      <c r="J34" s="19" t="s">
        <v>20</v>
      </c>
    </row>
    <row r="35" spans="1:10" ht="14" customHeight="1">
      <c r="A35" s="140"/>
      <c r="B35" s="144"/>
      <c r="C35" s="20">
        <f>C6*0.47</f>
        <v>23.5</v>
      </c>
      <c r="D35" s="54">
        <v>5</v>
      </c>
      <c r="E35" s="83">
        <f>C6*0.5</f>
        <v>25</v>
      </c>
      <c r="F35" s="54">
        <v>5</v>
      </c>
      <c r="G35" s="20">
        <f>E35</f>
        <v>25</v>
      </c>
      <c r="H35" s="54">
        <v>5</v>
      </c>
      <c r="I35" s="64" t="s">
        <v>20</v>
      </c>
      <c r="J35" s="21" t="s">
        <v>20</v>
      </c>
    </row>
    <row r="36" spans="1:10" ht="14" customHeight="1">
      <c r="A36" s="140"/>
      <c r="B36" s="144"/>
      <c r="C36" s="20">
        <f>C6*0.55</f>
        <v>27.500000000000004</v>
      </c>
      <c r="D36" s="54">
        <v>3</v>
      </c>
      <c r="E36" s="83">
        <f>C6*0.6</f>
        <v>30</v>
      </c>
      <c r="F36" s="54">
        <v>3</v>
      </c>
      <c r="G36" s="20">
        <f>E36</f>
        <v>30</v>
      </c>
      <c r="H36" s="54">
        <v>3</v>
      </c>
      <c r="I36" s="64" t="s">
        <v>20</v>
      </c>
      <c r="J36" s="21" t="s">
        <v>20</v>
      </c>
    </row>
    <row r="37" spans="1:10" ht="14" customHeight="1">
      <c r="A37" s="140"/>
      <c r="B37" s="144"/>
      <c r="C37" s="89">
        <f>C6*0.65</f>
        <v>32.5</v>
      </c>
      <c r="D37" s="52">
        <v>5</v>
      </c>
      <c r="E37" s="17">
        <f>(C6*0.7)</f>
        <v>35</v>
      </c>
      <c r="F37" s="52">
        <v>3</v>
      </c>
      <c r="G37" s="17">
        <f>(C6*0.75)</f>
        <v>37.5</v>
      </c>
      <c r="H37" s="52">
        <v>5</v>
      </c>
      <c r="I37" s="15">
        <f>(C6*0.4)</f>
        <v>20</v>
      </c>
      <c r="J37" s="6">
        <v>5</v>
      </c>
    </row>
    <row r="38" spans="1:10" ht="14" customHeight="1">
      <c r="A38" s="140"/>
      <c r="B38" s="144"/>
      <c r="C38" s="89">
        <f>C6*0.75</f>
        <v>37.5</v>
      </c>
      <c r="D38" s="58">
        <v>5</v>
      </c>
      <c r="E38" s="17">
        <f>(C6*0.8)</f>
        <v>40</v>
      </c>
      <c r="F38" s="52">
        <v>3</v>
      </c>
      <c r="G38" s="17">
        <f>(C6*0.85)</f>
        <v>42.5</v>
      </c>
      <c r="H38" s="52">
        <v>3</v>
      </c>
      <c r="I38" s="17">
        <f>(C6*0.5)</f>
        <v>25</v>
      </c>
      <c r="J38" s="6">
        <v>5</v>
      </c>
    </row>
    <row r="39" spans="1:10" ht="14" customHeight="1">
      <c r="A39" s="140"/>
      <c r="B39" s="144"/>
      <c r="C39" s="91">
        <f>C6*0.85</f>
        <v>42.5</v>
      </c>
      <c r="D39" s="66">
        <v>5</v>
      </c>
      <c r="E39" s="65">
        <f>(C6*0.9)</f>
        <v>45</v>
      </c>
      <c r="F39" s="67">
        <v>3</v>
      </c>
      <c r="G39" s="65">
        <f>(C6*0.95)</f>
        <v>47.5</v>
      </c>
      <c r="H39" s="67">
        <v>1</v>
      </c>
      <c r="I39" s="65">
        <f>(C6*0.6)</f>
        <v>30</v>
      </c>
      <c r="J39" s="68">
        <v>5</v>
      </c>
    </row>
    <row r="40" spans="1:10" ht="14" customHeight="1">
      <c r="A40" s="141"/>
      <c r="B40" s="130" t="str">
        <f>'Cycle 5'!B40</f>
        <v>Assistance 1</v>
      </c>
      <c r="C40" s="94">
        <f>'Cycle 5'!C40</f>
        <v>0</v>
      </c>
      <c r="D40" s="70" t="s">
        <v>19</v>
      </c>
      <c r="E40" s="71">
        <f>(G2+1)*C40</f>
        <v>0</v>
      </c>
      <c r="F40" s="73" t="s">
        <v>19</v>
      </c>
      <c r="G40" s="71">
        <f>(G2+1)*E40</f>
        <v>0</v>
      </c>
      <c r="H40" s="73" t="s">
        <v>19</v>
      </c>
      <c r="I40" s="71">
        <f>C40</f>
        <v>0</v>
      </c>
      <c r="J40" s="74" t="s">
        <v>19</v>
      </c>
    </row>
    <row r="41" spans="1:10" ht="14" customHeight="1">
      <c r="A41" s="140"/>
      <c r="B41" s="129" t="str">
        <f>'Cycle 5'!B41</f>
        <v>Assistance 2</v>
      </c>
      <c r="C41" s="95">
        <f>'Cycle 5'!C41</f>
        <v>0</v>
      </c>
      <c r="D41" s="52" t="s">
        <v>19</v>
      </c>
      <c r="E41" s="17">
        <f>(G2+1)*C41</f>
        <v>0</v>
      </c>
      <c r="F41" s="60" t="s">
        <v>19</v>
      </c>
      <c r="G41" s="17">
        <f>(G2+1)*E41</f>
        <v>0</v>
      </c>
      <c r="H41" s="60" t="s">
        <v>19</v>
      </c>
      <c r="I41" s="17">
        <f>C41</f>
        <v>0</v>
      </c>
      <c r="J41" s="22" t="s">
        <v>19</v>
      </c>
    </row>
    <row r="42" spans="1:10" ht="14" customHeight="1" thickBot="1">
      <c r="A42" s="142"/>
      <c r="B42" s="129" t="str">
        <f>'Cycle 5'!B42</f>
        <v>Ab Exercise</v>
      </c>
      <c r="C42" s="96">
        <f>'Cycle 5'!C42</f>
        <v>0</v>
      </c>
      <c r="D42" s="53" t="s">
        <v>18</v>
      </c>
      <c r="E42" s="49">
        <f>(G2+1)*C42</f>
        <v>0</v>
      </c>
      <c r="F42" s="61" t="s">
        <v>18</v>
      </c>
      <c r="G42" s="49">
        <f>(G2+1)*E42</f>
        <v>0</v>
      </c>
      <c r="H42" s="61" t="s">
        <v>18</v>
      </c>
      <c r="I42" s="49">
        <f>C42</f>
        <v>0</v>
      </c>
      <c r="J42" s="25" t="s">
        <v>18</v>
      </c>
    </row>
    <row r="43" spans="1:10" ht="14" customHeight="1" thickTop="1">
      <c r="A43" s="139" t="str">
        <f>'Cycle 5'!A43:A51</f>
        <v>Friday</v>
      </c>
      <c r="B43" s="143" t="s">
        <v>3</v>
      </c>
      <c r="C43" s="18">
        <f>C7*0.4</f>
        <v>10</v>
      </c>
      <c r="D43" s="50">
        <v>5</v>
      </c>
      <c r="E43" s="18">
        <f>C43</f>
        <v>10</v>
      </c>
      <c r="F43" s="50">
        <v>5</v>
      </c>
      <c r="G43" s="18">
        <f>E43</f>
        <v>10</v>
      </c>
      <c r="H43" s="50">
        <v>5</v>
      </c>
      <c r="I43" s="63" t="s">
        <v>20</v>
      </c>
      <c r="J43" s="19" t="s">
        <v>20</v>
      </c>
    </row>
    <row r="44" spans="1:10" ht="14" customHeight="1">
      <c r="A44" s="140"/>
      <c r="B44" s="144"/>
      <c r="C44" s="20">
        <f>C7*0.47</f>
        <v>11.75</v>
      </c>
      <c r="D44" s="54">
        <v>5</v>
      </c>
      <c r="E44" s="83">
        <f>C7*0.5</f>
        <v>12.5</v>
      </c>
      <c r="F44" s="54">
        <v>5</v>
      </c>
      <c r="G44" s="20">
        <f>E44</f>
        <v>12.5</v>
      </c>
      <c r="H44" s="54">
        <v>5</v>
      </c>
      <c r="I44" s="64" t="s">
        <v>20</v>
      </c>
      <c r="J44" s="21" t="s">
        <v>20</v>
      </c>
    </row>
    <row r="45" spans="1:10" ht="14" customHeight="1">
      <c r="A45" s="140"/>
      <c r="B45" s="144"/>
      <c r="C45" s="20">
        <f>C7*0.55</f>
        <v>13.750000000000002</v>
      </c>
      <c r="D45" s="54">
        <v>3</v>
      </c>
      <c r="E45" s="83">
        <f>C7*0.6</f>
        <v>15</v>
      </c>
      <c r="F45" s="54">
        <v>3</v>
      </c>
      <c r="G45" s="20">
        <f>E45</f>
        <v>15</v>
      </c>
      <c r="H45" s="54">
        <v>3</v>
      </c>
      <c r="I45" s="64" t="s">
        <v>20</v>
      </c>
      <c r="J45" s="21" t="s">
        <v>20</v>
      </c>
    </row>
    <row r="46" spans="1:10" ht="14" customHeight="1">
      <c r="A46" s="140"/>
      <c r="B46" s="144"/>
      <c r="C46" s="89">
        <f>C7*0.65</f>
        <v>16.25</v>
      </c>
      <c r="D46" s="52">
        <v>5</v>
      </c>
      <c r="E46" s="17">
        <f>(C7*0.7)</f>
        <v>17.5</v>
      </c>
      <c r="F46" s="52">
        <v>3</v>
      </c>
      <c r="G46" s="17">
        <f>(C7*0.75)</f>
        <v>18.75</v>
      </c>
      <c r="H46" s="52">
        <v>5</v>
      </c>
      <c r="I46" s="15">
        <f>(C7*0.4)</f>
        <v>10</v>
      </c>
      <c r="J46" s="6">
        <v>5</v>
      </c>
    </row>
    <row r="47" spans="1:10" ht="14" customHeight="1">
      <c r="A47" s="140"/>
      <c r="B47" s="144"/>
      <c r="C47" s="89">
        <f>C7*0.75</f>
        <v>18.75</v>
      </c>
      <c r="D47" s="58">
        <v>5</v>
      </c>
      <c r="E47" s="17">
        <f>(C7*0.8)</f>
        <v>20</v>
      </c>
      <c r="F47" s="52">
        <v>3</v>
      </c>
      <c r="G47" s="17">
        <f>(C7*0.85)</f>
        <v>21.25</v>
      </c>
      <c r="H47" s="52">
        <v>3</v>
      </c>
      <c r="I47" s="17">
        <f>(C7*0.5)</f>
        <v>12.5</v>
      </c>
      <c r="J47" s="6">
        <v>5</v>
      </c>
    </row>
    <row r="48" spans="1:10" ht="14" customHeight="1">
      <c r="A48" s="140"/>
      <c r="B48" s="144"/>
      <c r="C48" s="91">
        <f>C7*0.85</f>
        <v>21.25</v>
      </c>
      <c r="D48" s="66">
        <v>5</v>
      </c>
      <c r="E48" s="65">
        <f>(C7*0.9)</f>
        <v>22.5</v>
      </c>
      <c r="F48" s="67">
        <v>3</v>
      </c>
      <c r="G48" s="65">
        <f>(C7*0.95)</f>
        <v>23.75</v>
      </c>
      <c r="H48" s="67">
        <v>1</v>
      </c>
      <c r="I48" s="65">
        <f>(C7*0.6)</f>
        <v>15</v>
      </c>
      <c r="J48" s="68">
        <v>5</v>
      </c>
    </row>
    <row r="49" spans="1:10" ht="14" customHeight="1">
      <c r="A49" s="141"/>
      <c r="B49" s="130" t="str">
        <f>'Cycle 5'!B49</f>
        <v>Assistance 1</v>
      </c>
      <c r="C49" s="69">
        <f>'Cycle 5'!C49</f>
        <v>0</v>
      </c>
      <c r="D49" s="70" t="s">
        <v>19</v>
      </c>
      <c r="E49" s="71">
        <f>(G2+1)*C49</f>
        <v>0</v>
      </c>
      <c r="F49" s="70" t="s">
        <v>19</v>
      </c>
      <c r="G49" s="71">
        <f>(G2+1)*E49</f>
        <v>0</v>
      </c>
      <c r="H49" s="70" t="s">
        <v>19</v>
      </c>
      <c r="I49" s="71">
        <f>C49</f>
        <v>0</v>
      </c>
      <c r="J49" s="72" t="s">
        <v>19</v>
      </c>
    </row>
    <row r="50" spans="1:10" ht="14" customHeight="1">
      <c r="A50" s="140"/>
      <c r="B50" s="129" t="str">
        <f>'Cycle 5'!B50</f>
        <v>Assistance 2</v>
      </c>
      <c r="C50" s="47">
        <f>'Cycle 5'!C50</f>
        <v>0</v>
      </c>
      <c r="D50" s="52" t="s">
        <v>19</v>
      </c>
      <c r="E50" s="17">
        <f>(G2+1)*C50</f>
        <v>0</v>
      </c>
      <c r="F50" s="52" t="s">
        <v>19</v>
      </c>
      <c r="G50" s="17">
        <f>(G2+1)*E50</f>
        <v>0</v>
      </c>
      <c r="H50" s="52" t="s">
        <v>19</v>
      </c>
      <c r="I50" s="17">
        <f>C50</f>
        <v>0</v>
      </c>
      <c r="J50" s="6" t="s">
        <v>19</v>
      </c>
    </row>
    <row r="51" spans="1:10" ht="14" customHeight="1" thickBot="1">
      <c r="A51" s="142"/>
      <c r="B51" s="129" t="str">
        <f>'Cycle 5'!B51</f>
        <v>Ab Exercise</v>
      </c>
      <c r="C51" s="48">
        <f>'Cycle 5'!C51</f>
        <v>0</v>
      </c>
      <c r="D51" s="53" t="s">
        <v>17</v>
      </c>
      <c r="E51" s="49">
        <f>(G2+1)*C51</f>
        <v>0</v>
      </c>
      <c r="F51" s="53" t="s">
        <v>17</v>
      </c>
      <c r="G51" s="49">
        <f>(G2+1)*E51</f>
        <v>0</v>
      </c>
      <c r="H51" s="53" t="s">
        <v>17</v>
      </c>
      <c r="I51" s="49">
        <f>C51</f>
        <v>0</v>
      </c>
      <c r="J51" s="9" t="s">
        <v>17</v>
      </c>
    </row>
    <row r="52" spans="1:10" ht="14" customHeight="1" thickTop="1">
      <c r="A52" s="136" t="str">
        <f>'Cycle 5'!A52:A57</f>
        <v>Sat or Sun - ("Off")</v>
      </c>
      <c r="B52" s="26"/>
      <c r="C52" s="27"/>
      <c r="D52" s="56"/>
      <c r="E52" s="27"/>
      <c r="F52" s="56"/>
      <c r="G52" s="27"/>
      <c r="H52" s="56"/>
      <c r="I52" s="27"/>
      <c r="J52" s="23"/>
    </row>
    <row r="53" spans="1:10" ht="14" customHeight="1">
      <c r="A53" s="137"/>
      <c r="B53" s="28"/>
      <c r="C53" s="29"/>
      <c r="D53" s="57"/>
      <c r="E53" s="29"/>
      <c r="F53" s="57"/>
      <c r="G53" s="29"/>
      <c r="H53" s="57"/>
      <c r="I53" s="29"/>
      <c r="J53" s="24"/>
    </row>
    <row r="54" spans="1:10" ht="14" customHeight="1">
      <c r="A54" s="137"/>
      <c r="B54" s="28"/>
      <c r="C54" s="29"/>
      <c r="D54" s="57"/>
      <c r="E54" s="29"/>
      <c r="F54" s="57"/>
      <c r="G54" s="29"/>
      <c r="H54" s="57"/>
      <c r="I54" s="29"/>
      <c r="J54" s="24"/>
    </row>
    <row r="55" spans="1:10" ht="14" customHeight="1">
      <c r="A55" s="137"/>
      <c r="B55" s="28"/>
      <c r="C55" s="29"/>
      <c r="D55" s="57"/>
      <c r="E55" s="29"/>
      <c r="F55" s="57"/>
      <c r="G55" s="29"/>
      <c r="H55" s="57"/>
      <c r="I55" s="29"/>
      <c r="J55" s="24"/>
    </row>
    <row r="56" spans="1:10" ht="14" customHeight="1">
      <c r="A56" s="137"/>
      <c r="B56" s="28"/>
      <c r="C56" s="29"/>
      <c r="D56" s="57"/>
      <c r="E56" s="29"/>
      <c r="F56" s="57"/>
      <c r="G56" s="29"/>
      <c r="H56" s="57"/>
      <c r="I56" s="29"/>
      <c r="J56" s="24"/>
    </row>
    <row r="57" spans="1:10" ht="14" customHeight="1" thickBot="1">
      <c r="A57" s="138"/>
      <c r="B57" s="30"/>
      <c r="C57" s="31"/>
      <c r="D57" s="59"/>
      <c r="E57" s="31"/>
      <c r="F57" s="59"/>
      <c r="G57" s="31"/>
      <c r="H57" s="59"/>
      <c r="I57" s="31"/>
      <c r="J57" s="32"/>
    </row>
    <row r="58" spans="1:10" ht="14" customHeight="1" thickTop="1"/>
    <row r="59" spans="1:10" ht="14" customHeight="1">
      <c r="C59" s="161" t="s">
        <v>49</v>
      </c>
      <c r="D59" s="161"/>
      <c r="E59" s="161"/>
      <c r="F59" s="161"/>
      <c r="G59" s="161"/>
    </row>
    <row r="60" spans="1:10" ht="14" customHeight="1">
      <c r="B60" s="112" t="s">
        <v>44</v>
      </c>
      <c r="C60" s="35">
        <v>1</v>
      </c>
      <c r="D60" s="35">
        <v>2</v>
      </c>
      <c r="E60" s="35">
        <v>3</v>
      </c>
      <c r="G60" s="35" t="s">
        <v>27</v>
      </c>
    </row>
    <row r="61" spans="1:10" ht="14" customHeight="1">
      <c r="B61" s="3" t="s">
        <v>0</v>
      </c>
      <c r="C61" s="108">
        <f>('Cycle 5'!C15*'Cycle 5'!D15*0.033333+'Cycle 5'!C15)</f>
        <v>39.666609999999999</v>
      </c>
      <c r="D61" s="108">
        <f>('Cycle 5'!E15*'Cycle 5'!F15*0.033333+'Cycle 5'!E15)</f>
        <v>39.599964</v>
      </c>
      <c r="E61" s="108">
        <f>('Cycle 5'!G15*'Cycle 5'!H15*0.033333+'Cycle 5'!G15)</f>
        <v>39.266654000000003</v>
      </c>
      <c r="F61" s="108"/>
      <c r="G61" s="108">
        <f>MAX(C61:E61)</f>
        <v>39.666609999999999</v>
      </c>
    </row>
    <row r="62" spans="1:10" ht="14" customHeight="1">
      <c r="B62" s="3" t="s">
        <v>2</v>
      </c>
      <c r="C62" s="108">
        <f>('Cycle 5'!C24*'Cycle 5'!D24*0.033333+'Cycle 5'!C24)</f>
        <v>19.833304999999999</v>
      </c>
      <c r="D62" s="108">
        <f>('Cycle 5'!E24*'Cycle 5'!F24*0.033333+'Cycle 5'!E24)</f>
        <v>19.799982</v>
      </c>
      <c r="E62" s="108">
        <f>('Cycle 5'!G24*'Cycle 5'!H24*0.033333+'Cycle 5'!G24)</f>
        <v>19.633327000000001</v>
      </c>
      <c r="F62" s="108"/>
      <c r="G62" s="108">
        <f>MAX(C62:E62)</f>
        <v>19.833304999999999</v>
      </c>
    </row>
    <row r="63" spans="1:10" ht="14" customHeight="1">
      <c r="B63" s="3" t="s">
        <v>1</v>
      </c>
      <c r="C63" s="108">
        <f>('Cycle 5'!C39*'Cycle 5'!D39*0.033333+'Cycle 5'!C39)</f>
        <v>39.666609999999999</v>
      </c>
      <c r="D63" s="108">
        <f>('Cycle 5'!E39*'Cycle 5'!F39*0.033333+'Cycle 5'!E39)</f>
        <v>39.599964</v>
      </c>
      <c r="E63" s="108">
        <f>('Cycle 5'!G39*'Cycle 5'!H39*0.033333+'Cycle 5'!G39)</f>
        <v>39.266654000000003</v>
      </c>
      <c r="F63" s="108"/>
      <c r="G63" s="108">
        <f>MAX(C63:E63)</f>
        <v>39.666609999999999</v>
      </c>
    </row>
    <row r="64" spans="1:10" ht="14" customHeight="1">
      <c r="B64" s="3" t="s">
        <v>3</v>
      </c>
      <c r="C64" s="108">
        <f>('Cycle 5'!C48*'Cycle 5'!D48*0.033333+'Cycle 5'!C48)</f>
        <v>19.833304999999999</v>
      </c>
      <c r="D64" s="108">
        <f>('Cycle 5'!E48*'Cycle 5'!F48*0.033333+'Cycle 5'!E48)</f>
        <v>19.799982</v>
      </c>
      <c r="E64" s="108">
        <f>('Cycle 5'!G48*'Cycle 5'!H48*0.033333+'Cycle 5'!G48)</f>
        <v>19.633327000000001</v>
      </c>
      <c r="F64" s="108"/>
      <c r="G64" s="108">
        <f>MAX(C64:E64)</f>
        <v>19.833304999999999</v>
      </c>
    </row>
    <row r="65" ht="14" customHeight="1"/>
  </sheetData>
  <mergeCells count="22">
    <mergeCell ref="A52:A57"/>
    <mergeCell ref="C59:G59"/>
    <mergeCell ref="A19:A27"/>
    <mergeCell ref="B19:B24"/>
    <mergeCell ref="A28:A33"/>
    <mergeCell ref="A34:A42"/>
    <mergeCell ref="B34:B39"/>
    <mergeCell ref="A43:A51"/>
    <mergeCell ref="B43:B48"/>
    <mergeCell ref="A10:A18"/>
    <mergeCell ref="B10:B15"/>
    <mergeCell ref="E1:F1"/>
    <mergeCell ref="I1:K7"/>
    <mergeCell ref="B2:D2"/>
    <mergeCell ref="E2:F2"/>
    <mergeCell ref="B3:C3"/>
    <mergeCell ref="E3:F3"/>
    <mergeCell ref="B8:B9"/>
    <mergeCell ref="C8:D8"/>
    <mergeCell ref="E8:F8"/>
    <mergeCell ref="G8:H8"/>
    <mergeCell ref="I8:J8"/>
  </mergeCells>
  <hyperlinks>
    <hyperlink ref="B2" r:id="rId1"/>
  </hyperlinks>
  <pageMargins left="0.5" right="0.5" top="0.5" bottom="0.6" header="0.2" footer="0.3"/>
  <pageSetup orientation="portrait" horizontalDpi="4294967292" verticalDpi="4294967292"/>
  <headerFooter>
    <oddFooter>&amp;L&amp;"Calibri,Regular"&amp;K000000&amp;F&amp;R&amp;"Calibri,Regular"&amp;K000000&amp;A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158DB141-9FF7-0C42-8715-323CDE77CEEB}">
            <xm:f>((G4*0.9)&gt;'Cycle 4'!C4+20)</xm:f>
            <x14:dxf>
              <font>
                <color rgb="FF006100"/>
              </font>
              <fill>
                <patternFill>
                  <bgColor rgb="FFC6EFCE"/>
                </patternFill>
              </fill>
            </x14:dxf>
          </x14:cfRule>
          <xm:sqref>C4</xm:sqref>
        </x14:conditionalFormatting>
        <x14:conditionalFormatting xmlns:xm="http://schemas.microsoft.com/office/excel/2006/main">
          <x14:cfRule type="expression" priority="3" id="{57D10642-31CF-F641-8B4B-9631B48B1E48}">
            <xm:f>((G5*0.9)&gt;'Cycle 4'!C5+10)</xm:f>
            <x14:dxf>
              <font>
                <color rgb="FF006100"/>
              </font>
              <fill>
                <patternFill>
                  <bgColor rgb="FFC6EFCE"/>
                </patternFill>
              </fill>
            </x14:dxf>
          </x14:cfRule>
          <xm:sqref>C5</xm:sqref>
        </x14:conditionalFormatting>
        <x14:conditionalFormatting xmlns:xm="http://schemas.microsoft.com/office/excel/2006/main">
          <x14:cfRule type="expression" priority="2" id="{FF6C8696-FBED-1441-B143-797A58F0C721}">
            <xm:f>((G6*0.9)&gt;'Cycle 4'!C6+20)</xm:f>
            <x14:dxf>
              <font>
                <color rgb="FF006100"/>
              </font>
              <fill>
                <patternFill>
                  <bgColor rgb="FFC6EFCE"/>
                </patternFill>
              </fill>
            </x14:dxf>
          </x14:cfRule>
          <xm:sqref>C6</xm:sqref>
        </x14:conditionalFormatting>
        <x14:conditionalFormatting xmlns:xm="http://schemas.microsoft.com/office/excel/2006/main">
          <x14:cfRule type="expression" priority="1" id="{E631D564-46D3-5549-A8FD-88299348840B}">
            <xm:f>((G7*0.9)&gt;'Cycle 4'!C7+10)</xm:f>
            <x14:dxf>
              <font>
                <color rgb="FF006100"/>
              </font>
              <fill>
                <patternFill>
                  <bgColor rgb="FFC6EFCE"/>
                </patternFill>
              </fill>
            </x14:dxf>
          </x14:cfRule>
          <xm:sqref>C7</xm:sqref>
        </x14:conditionalFormatting>
      </x14:conditionalFormatting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5"/>
  <sheetViews>
    <sheetView zoomScale="145" zoomScaleNormal="145" zoomScalePageLayoutView="145" workbookViewId="0">
      <pane ySplit="7" topLeftCell="A8" activePane="bottomLeft" state="frozenSplit"/>
      <selection pane="bottomLeft" activeCell="G1" sqref="G1"/>
    </sheetView>
  </sheetViews>
  <sheetFormatPr baseColWidth="10" defaultRowHeight="14" x14ac:dyDescent="0"/>
  <cols>
    <col min="1" max="1" width="2.6640625" style="34" customWidth="1"/>
    <col min="2" max="2" width="13.33203125" style="3" customWidth="1"/>
    <col min="3" max="3" width="7.1640625" style="3" customWidth="1"/>
    <col min="4" max="4" width="10.83203125" style="3"/>
    <col min="5" max="5" width="7.33203125" style="3" customWidth="1"/>
    <col min="6" max="6" width="10.83203125" style="3"/>
    <col min="7" max="7" width="11.1640625" style="3" customWidth="1"/>
    <col min="8" max="8" width="11" style="3" customWidth="1"/>
    <col min="9" max="9" width="7.1640625" style="3" customWidth="1"/>
    <col min="10" max="10" width="6.83203125" style="3" customWidth="1"/>
    <col min="11" max="16384" width="10.83203125" style="3"/>
  </cols>
  <sheetData>
    <row r="1" spans="1:11" ht="15" customHeight="1">
      <c r="A1" s="33"/>
      <c r="B1" s="75" t="s">
        <v>36</v>
      </c>
      <c r="C1" s="2"/>
      <c r="D1" s="2"/>
      <c r="E1" s="133" t="s">
        <v>40</v>
      </c>
      <c r="F1" s="133"/>
      <c r="G1" s="76"/>
      <c r="H1" s="2"/>
      <c r="I1" s="155" t="s">
        <v>39</v>
      </c>
      <c r="J1" s="155"/>
      <c r="K1" s="155"/>
    </row>
    <row r="2" spans="1:11" ht="14" customHeight="1" thickBot="1">
      <c r="A2" s="33"/>
      <c r="B2" s="147" t="s">
        <v>35</v>
      </c>
      <c r="C2" s="147"/>
      <c r="D2" s="147"/>
      <c r="E2" s="134" t="s">
        <v>26</v>
      </c>
      <c r="F2" s="135"/>
      <c r="G2" s="77">
        <v>0</v>
      </c>
      <c r="H2" s="2"/>
      <c r="I2" s="155"/>
      <c r="J2" s="155"/>
      <c r="K2" s="155"/>
    </row>
    <row r="3" spans="1:11" ht="14" customHeight="1" thickTop="1" thickBot="1">
      <c r="B3" s="156" t="s">
        <v>37</v>
      </c>
      <c r="C3" s="157"/>
      <c r="D3" s="113" t="s">
        <v>38</v>
      </c>
      <c r="E3" s="158" t="s">
        <v>10</v>
      </c>
      <c r="F3" s="159"/>
      <c r="G3" s="128" t="s">
        <v>11</v>
      </c>
      <c r="H3" s="115" t="s">
        <v>12</v>
      </c>
      <c r="I3" s="155"/>
      <c r="J3" s="155"/>
      <c r="K3" s="155"/>
    </row>
    <row r="4" spans="1:11" ht="14" customHeight="1" thickTop="1">
      <c r="B4" s="39" t="s">
        <v>6</v>
      </c>
      <c r="C4" s="78">
        <f>'Cycle 6'!C4+10</f>
        <v>60</v>
      </c>
      <c r="D4" s="116">
        <f>(F4*0.9)</f>
        <v>44.624936250000005</v>
      </c>
      <c r="E4" s="117" t="s">
        <v>6</v>
      </c>
      <c r="F4" s="118">
        <f>(G4*H4*0.033333+G4)</f>
        <v>49.583262500000004</v>
      </c>
      <c r="G4" s="117">
        <f>IF(G61=E61,'Cycle 6'!G15,IF(G61=D61,'Cycle 6'!E15,IF(G61=C61,'Cycle 6'!C15,"N/A")))</f>
        <v>42.5</v>
      </c>
      <c r="H4" s="119">
        <f>IF(G61=E61,'Cycle 6'!H15,IF(G61=D61,'Cycle 6'!F15,IF(G61=C61,'Cycle 6'!D15,"N/A")))</f>
        <v>5</v>
      </c>
      <c r="I4" s="155"/>
      <c r="J4" s="155"/>
      <c r="K4" s="155"/>
    </row>
    <row r="5" spans="1:11" ht="14" customHeight="1">
      <c r="B5" s="40" t="s">
        <v>7</v>
      </c>
      <c r="C5" s="79">
        <f>'Cycle 6'!C5+5</f>
        <v>30</v>
      </c>
      <c r="D5" s="120">
        <f>(F5*0.9)</f>
        <v>22.312468125000002</v>
      </c>
      <c r="E5" s="121" t="s">
        <v>7</v>
      </c>
      <c r="F5" s="122">
        <f>(G5*H5*0.033333+G5)</f>
        <v>24.791631250000002</v>
      </c>
      <c r="G5" s="121">
        <f>IF(G62=E62,'Cycle 6'!G24,IF(G62=D62,'Cycle 6'!E24,IF(G62=C62,'Cycle 6'!C24,"N/A")))</f>
        <v>21.25</v>
      </c>
      <c r="H5" s="123">
        <f>IF(G62=E62,'Cycle 6'!H24,IF(G62=D62,'Cycle 6'!F24,IF(G62=C62,'Cycle 6'!D24,"N/A")))</f>
        <v>5</v>
      </c>
      <c r="I5" s="155"/>
      <c r="J5" s="155"/>
      <c r="K5" s="155"/>
    </row>
    <row r="6" spans="1:11" ht="14" customHeight="1">
      <c r="B6" s="40" t="s">
        <v>8</v>
      </c>
      <c r="C6" s="79">
        <f>'Cycle 6'!C6+10</f>
        <v>60</v>
      </c>
      <c r="D6" s="120">
        <f>(F6*0.9)</f>
        <v>44.624936250000005</v>
      </c>
      <c r="E6" s="121" t="s">
        <v>8</v>
      </c>
      <c r="F6" s="122">
        <f>(G6*H6*0.033333+G6)</f>
        <v>49.583262500000004</v>
      </c>
      <c r="G6" s="121">
        <f>IF(G63=E63,'Cycle 6'!G39,IF(G63=D63,'Cycle 6'!E39,IF(G63=C63,'Cycle 6'!C39,"N/A")))</f>
        <v>42.5</v>
      </c>
      <c r="H6" s="123">
        <f>IF(G63=E63,'Cycle 6'!H39,IF(G63=D63,'Cycle 6'!F39,IF(G63=C63,'Cycle 6'!D39,"N/A")))</f>
        <v>5</v>
      </c>
      <c r="I6" s="155"/>
      <c r="J6" s="155"/>
      <c r="K6" s="155"/>
    </row>
    <row r="7" spans="1:11" ht="14" customHeight="1" thickBot="1">
      <c r="B7" s="41" t="s">
        <v>9</v>
      </c>
      <c r="C7" s="80">
        <f>'Cycle 6'!C7+5</f>
        <v>30</v>
      </c>
      <c r="D7" s="124">
        <f>(F7*0.9)</f>
        <v>22.312468125000002</v>
      </c>
      <c r="E7" s="125" t="s">
        <v>9</v>
      </c>
      <c r="F7" s="126">
        <f>(G7*H7*0.033333+G7)</f>
        <v>24.791631250000002</v>
      </c>
      <c r="G7" s="125">
        <f>IF(G64=E64,'Cycle 6'!G48,IF(G64=D64,'Cycle 6'!E48,IF(G64=C64,'Cycle 6'!C48,"N/A")))</f>
        <v>21.25</v>
      </c>
      <c r="H7" s="127">
        <f>IF(G64=E64,'Cycle 6'!H48,IF(G64=D64,'Cycle 6'!F48,IF(G64=C64,'Cycle 6'!D48,"N/A")))</f>
        <v>5</v>
      </c>
      <c r="I7" s="155"/>
      <c r="J7" s="155"/>
      <c r="K7" s="155"/>
    </row>
    <row r="8" spans="1:11" ht="14" customHeight="1" thickTop="1">
      <c r="B8" s="162" t="s">
        <v>25</v>
      </c>
      <c r="C8" s="157" t="s">
        <v>21</v>
      </c>
      <c r="D8" s="160"/>
      <c r="E8" s="156" t="s">
        <v>22</v>
      </c>
      <c r="F8" s="160"/>
      <c r="G8" s="156" t="s">
        <v>23</v>
      </c>
      <c r="H8" s="160"/>
      <c r="I8" s="156" t="s">
        <v>24</v>
      </c>
      <c r="J8" s="160"/>
    </row>
    <row r="9" spans="1:11" ht="14" customHeight="1" thickBot="1">
      <c r="B9" s="163"/>
      <c r="C9" s="12" t="s">
        <v>4</v>
      </c>
      <c r="D9" s="13" t="s">
        <v>5</v>
      </c>
      <c r="E9" s="14" t="s">
        <v>4</v>
      </c>
      <c r="F9" s="13" t="s">
        <v>5</v>
      </c>
      <c r="G9" s="14" t="s">
        <v>4</v>
      </c>
      <c r="H9" s="13" t="s">
        <v>5</v>
      </c>
      <c r="I9" s="14" t="s">
        <v>4</v>
      </c>
      <c r="J9" s="13" t="s">
        <v>5</v>
      </c>
    </row>
    <row r="10" spans="1:11" ht="14" customHeight="1" thickTop="1">
      <c r="A10" s="139" t="str">
        <f>'Cycle 6'!A10:A18</f>
        <v>Monday</v>
      </c>
      <c r="B10" s="143" t="s">
        <v>0</v>
      </c>
      <c r="C10" s="18">
        <f>C4*0.4</f>
        <v>24</v>
      </c>
      <c r="D10" s="81">
        <v>5</v>
      </c>
      <c r="E10" s="18">
        <f>C10</f>
        <v>24</v>
      </c>
      <c r="F10" s="81">
        <v>5</v>
      </c>
      <c r="G10" s="18">
        <f>E10</f>
        <v>24</v>
      </c>
      <c r="H10" s="81">
        <v>5</v>
      </c>
      <c r="I10" s="18" t="s">
        <v>20</v>
      </c>
      <c r="J10" s="19" t="s">
        <v>20</v>
      </c>
    </row>
    <row r="11" spans="1:11" ht="14" customHeight="1">
      <c r="A11" s="140"/>
      <c r="B11" s="144"/>
      <c r="C11" s="83">
        <f>C4*0.47</f>
        <v>28.2</v>
      </c>
      <c r="D11" s="84">
        <v>5</v>
      </c>
      <c r="E11" s="83">
        <f>C4*0.5</f>
        <v>30</v>
      </c>
      <c r="F11" s="84">
        <v>5</v>
      </c>
      <c r="G11" s="83">
        <f>E11</f>
        <v>30</v>
      </c>
      <c r="H11" s="84">
        <v>5</v>
      </c>
      <c r="I11" s="83" t="s">
        <v>20</v>
      </c>
      <c r="J11" s="21" t="s">
        <v>20</v>
      </c>
    </row>
    <row r="12" spans="1:11" ht="14" customHeight="1">
      <c r="A12" s="140"/>
      <c r="B12" s="144"/>
      <c r="C12" s="83">
        <f>C4*0.55</f>
        <v>33</v>
      </c>
      <c r="D12" s="84">
        <v>3</v>
      </c>
      <c r="E12" s="83">
        <f>C4*0.6</f>
        <v>36</v>
      </c>
      <c r="F12" s="84">
        <v>3</v>
      </c>
      <c r="G12" s="83">
        <f>E12</f>
        <v>36</v>
      </c>
      <c r="H12" s="84">
        <v>3</v>
      </c>
      <c r="I12" s="83" t="s">
        <v>20</v>
      </c>
      <c r="J12" s="21" t="s">
        <v>20</v>
      </c>
    </row>
    <row r="13" spans="1:11" ht="14" customHeight="1">
      <c r="A13" s="140"/>
      <c r="B13" s="144"/>
      <c r="C13" s="86">
        <f>C4*0.65</f>
        <v>39</v>
      </c>
      <c r="D13" s="87">
        <v>5</v>
      </c>
      <c r="E13" s="86">
        <f>(C4*0.7)</f>
        <v>42</v>
      </c>
      <c r="F13" s="87">
        <v>3</v>
      </c>
      <c r="G13" s="86">
        <f>(C4*0.75)</f>
        <v>45</v>
      </c>
      <c r="H13" s="87">
        <v>5</v>
      </c>
      <c r="I13" s="86">
        <f>(C4*0.4)</f>
        <v>24</v>
      </c>
      <c r="J13" s="6">
        <v>5</v>
      </c>
    </row>
    <row r="14" spans="1:11" ht="14" customHeight="1">
      <c r="A14" s="140"/>
      <c r="B14" s="144"/>
      <c r="C14" s="89">
        <f>C4*0.75</f>
        <v>45</v>
      </c>
      <c r="D14" s="90">
        <v>5</v>
      </c>
      <c r="E14" s="89">
        <f>(C4*0.8)</f>
        <v>48</v>
      </c>
      <c r="F14" s="90">
        <v>3</v>
      </c>
      <c r="G14" s="89">
        <f>(C4*0.85)</f>
        <v>51</v>
      </c>
      <c r="H14" s="90">
        <v>3</v>
      </c>
      <c r="I14" s="89">
        <f>(C4*0.5)</f>
        <v>30</v>
      </c>
      <c r="J14" s="6">
        <v>5</v>
      </c>
    </row>
    <row r="15" spans="1:11" ht="14" customHeight="1">
      <c r="A15" s="140"/>
      <c r="B15" s="144"/>
      <c r="C15" s="91">
        <f>C4*0.85</f>
        <v>51</v>
      </c>
      <c r="D15" s="92">
        <v>5</v>
      </c>
      <c r="E15" s="91">
        <f>(C4*0.9)</f>
        <v>54</v>
      </c>
      <c r="F15" s="92">
        <v>3</v>
      </c>
      <c r="G15" s="91">
        <f>(C4*0.95)</f>
        <v>57</v>
      </c>
      <c r="H15" s="92">
        <v>1</v>
      </c>
      <c r="I15" s="91">
        <f>(C4*0.6)</f>
        <v>36</v>
      </c>
      <c r="J15" s="68">
        <v>5</v>
      </c>
    </row>
    <row r="16" spans="1:11" ht="14" customHeight="1">
      <c r="A16" s="140"/>
      <c r="B16" s="130" t="str">
        <f>'Cycle 6'!B16</f>
        <v>Assistance 1</v>
      </c>
      <c r="C16" s="94">
        <f>'Cycle 6'!C16</f>
        <v>0</v>
      </c>
      <c r="D16" s="70" t="s">
        <v>19</v>
      </c>
      <c r="E16" s="71">
        <f>(G2+1)*C16</f>
        <v>0</v>
      </c>
      <c r="F16" s="70" t="s">
        <v>19</v>
      </c>
      <c r="G16" s="71">
        <f>(G2+1)*E16</f>
        <v>0</v>
      </c>
      <c r="H16" s="70" t="s">
        <v>19</v>
      </c>
      <c r="I16" s="71">
        <f>C16</f>
        <v>0</v>
      </c>
      <c r="J16" s="72" t="s">
        <v>19</v>
      </c>
    </row>
    <row r="17" spans="1:10" ht="14" customHeight="1">
      <c r="A17" s="140"/>
      <c r="B17" s="129" t="str">
        <f>'Cycle 6'!B17</f>
        <v>Assistance 2</v>
      </c>
      <c r="C17" s="95">
        <f>'Cycle 6'!C17</f>
        <v>0</v>
      </c>
      <c r="D17" s="52" t="s">
        <v>17</v>
      </c>
      <c r="E17" s="17">
        <f>(G2+1)*C17</f>
        <v>0</v>
      </c>
      <c r="F17" s="52" t="s">
        <v>17</v>
      </c>
      <c r="G17" s="17">
        <f>(G2+1)*E17</f>
        <v>0</v>
      </c>
      <c r="H17" s="52" t="s">
        <v>17</v>
      </c>
      <c r="I17" s="17">
        <f>C17</f>
        <v>0</v>
      </c>
      <c r="J17" s="6" t="s">
        <v>17</v>
      </c>
    </row>
    <row r="18" spans="1:10" ht="14" customHeight="1" thickBot="1">
      <c r="A18" s="142"/>
      <c r="B18" s="129" t="str">
        <f>'Cycle 6'!B18</f>
        <v>Ab Exercise</v>
      </c>
      <c r="C18" s="96">
        <f>'Cycle 6'!C18</f>
        <v>0</v>
      </c>
      <c r="D18" s="53" t="s">
        <v>18</v>
      </c>
      <c r="E18" s="17">
        <f>(G2+1)*C18</f>
        <v>0</v>
      </c>
      <c r="F18" s="53" t="s">
        <v>18</v>
      </c>
      <c r="G18" s="17">
        <f>(G2+1)*E18</f>
        <v>0</v>
      </c>
      <c r="H18" s="53" t="s">
        <v>18</v>
      </c>
      <c r="I18" s="49">
        <f>C18</f>
        <v>0</v>
      </c>
      <c r="J18" s="9" t="s">
        <v>18</v>
      </c>
    </row>
    <row r="19" spans="1:10" ht="14" customHeight="1" thickTop="1">
      <c r="A19" s="139" t="str">
        <f>'Cycle 6'!A19:A27</f>
        <v>Tuesday</v>
      </c>
      <c r="B19" s="143" t="s">
        <v>2</v>
      </c>
      <c r="C19" s="18">
        <f>C5*0.4</f>
        <v>12</v>
      </c>
      <c r="D19" s="50">
        <v>5</v>
      </c>
      <c r="E19" s="18">
        <f>C19</f>
        <v>12</v>
      </c>
      <c r="F19" s="50">
        <v>5</v>
      </c>
      <c r="G19" s="18">
        <f>E19</f>
        <v>12</v>
      </c>
      <c r="H19" s="50">
        <v>5</v>
      </c>
      <c r="I19" s="63" t="s">
        <v>20</v>
      </c>
      <c r="J19" s="19" t="s">
        <v>20</v>
      </c>
    </row>
    <row r="20" spans="1:10" ht="14" customHeight="1">
      <c r="A20" s="140"/>
      <c r="B20" s="144"/>
      <c r="C20" s="20">
        <f>C5*0.47</f>
        <v>14.1</v>
      </c>
      <c r="D20" s="54">
        <v>5</v>
      </c>
      <c r="E20" s="83">
        <f>C5*0.5</f>
        <v>15</v>
      </c>
      <c r="F20" s="54">
        <v>5</v>
      </c>
      <c r="G20" s="20">
        <f>E20</f>
        <v>15</v>
      </c>
      <c r="H20" s="54">
        <v>5</v>
      </c>
      <c r="I20" s="64" t="s">
        <v>20</v>
      </c>
      <c r="J20" s="21" t="s">
        <v>20</v>
      </c>
    </row>
    <row r="21" spans="1:10" ht="14" customHeight="1">
      <c r="A21" s="140"/>
      <c r="B21" s="144"/>
      <c r="C21" s="20">
        <f>C5*0.55</f>
        <v>16.5</v>
      </c>
      <c r="D21" s="54">
        <v>3</v>
      </c>
      <c r="E21" s="83">
        <f>C5*0.6</f>
        <v>18</v>
      </c>
      <c r="F21" s="54">
        <v>3</v>
      </c>
      <c r="G21" s="20">
        <f>E21</f>
        <v>18</v>
      </c>
      <c r="H21" s="54">
        <v>3</v>
      </c>
      <c r="I21" s="64" t="s">
        <v>20</v>
      </c>
      <c r="J21" s="21" t="s">
        <v>20</v>
      </c>
    </row>
    <row r="22" spans="1:10" ht="14" customHeight="1">
      <c r="A22" s="140"/>
      <c r="B22" s="144"/>
      <c r="C22" s="86">
        <f>C5*0.65</f>
        <v>19.5</v>
      </c>
      <c r="D22" s="52">
        <v>5</v>
      </c>
      <c r="E22" s="15">
        <f>(C5*0.7)</f>
        <v>21</v>
      </c>
      <c r="F22" s="52">
        <v>3</v>
      </c>
      <c r="G22" s="15">
        <f>(C5*0.75)</f>
        <v>22.5</v>
      </c>
      <c r="H22" s="51">
        <v>5</v>
      </c>
      <c r="I22" s="15">
        <f>(C5*0.4)</f>
        <v>12</v>
      </c>
      <c r="J22" s="6">
        <v>5</v>
      </c>
    </row>
    <row r="23" spans="1:10" ht="14" customHeight="1">
      <c r="A23" s="140"/>
      <c r="B23" s="144"/>
      <c r="C23" s="89">
        <f>C5*0.75</f>
        <v>22.5</v>
      </c>
      <c r="D23" s="52">
        <v>5</v>
      </c>
      <c r="E23" s="17">
        <f>(C5*0.8)</f>
        <v>24</v>
      </c>
      <c r="F23" s="52">
        <v>3</v>
      </c>
      <c r="G23" s="17">
        <f>(C5*0.85)</f>
        <v>25.5</v>
      </c>
      <c r="H23" s="52">
        <v>3</v>
      </c>
      <c r="I23" s="17">
        <f>(C5*0.5)</f>
        <v>15</v>
      </c>
      <c r="J23" s="6">
        <v>5</v>
      </c>
    </row>
    <row r="24" spans="1:10" ht="14" customHeight="1">
      <c r="A24" s="140"/>
      <c r="B24" s="144"/>
      <c r="C24" s="91">
        <f>C5*0.85</f>
        <v>25.5</v>
      </c>
      <c r="D24" s="67">
        <v>5</v>
      </c>
      <c r="E24" s="65">
        <f>(C5*0.9)</f>
        <v>27</v>
      </c>
      <c r="F24" s="67">
        <v>3</v>
      </c>
      <c r="G24" s="65">
        <f>(C5*0.95)</f>
        <v>28.5</v>
      </c>
      <c r="H24" s="67">
        <v>1</v>
      </c>
      <c r="I24" s="65">
        <f>(C5*0.6)</f>
        <v>18</v>
      </c>
      <c r="J24" s="68">
        <v>5</v>
      </c>
    </row>
    <row r="25" spans="1:10" ht="14" customHeight="1">
      <c r="A25" s="140"/>
      <c r="B25" s="130" t="str">
        <f>'Cycle 6'!B25</f>
        <v>Assistance 1</v>
      </c>
      <c r="C25" s="94">
        <f>'Cycle 6'!C25</f>
        <v>0</v>
      </c>
      <c r="D25" s="70" t="s">
        <v>19</v>
      </c>
      <c r="E25" s="71">
        <f>(G2+1)*C25</f>
        <v>0</v>
      </c>
      <c r="F25" s="73" t="s">
        <v>19</v>
      </c>
      <c r="G25" s="71">
        <f>(G2+1)*E25</f>
        <v>0</v>
      </c>
      <c r="H25" s="73" t="s">
        <v>19</v>
      </c>
      <c r="I25" s="71">
        <f>C25</f>
        <v>0</v>
      </c>
      <c r="J25" s="74" t="s">
        <v>19</v>
      </c>
    </row>
    <row r="26" spans="1:10" ht="14" customHeight="1">
      <c r="A26" s="140"/>
      <c r="B26" s="129" t="str">
        <f>'Cycle 6'!B26</f>
        <v>Assistance 2</v>
      </c>
      <c r="C26" s="95">
        <f>'Cycle 6'!C26</f>
        <v>0</v>
      </c>
      <c r="D26" s="52" t="s">
        <v>19</v>
      </c>
      <c r="E26" s="15">
        <f>(G2+1)*C26</f>
        <v>0</v>
      </c>
      <c r="F26" s="60" t="s">
        <v>19</v>
      </c>
      <c r="G26" s="15">
        <f>(G2+1)*E26</f>
        <v>0</v>
      </c>
      <c r="H26" s="60" t="s">
        <v>19</v>
      </c>
      <c r="I26" s="15">
        <f>C26</f>
        <v>0</v>
      </c>
      <c r="J26" s="22" t="s">
        <v>19</v>
      </c>
    </row>
    <row r="27" spans="1:10" ht="14" customHeight="1" thickBot="1">
      <c r="A27" s="142"/>
      <c r="B27" s="129" t="str">
        <f>'Cycle 6'!B27</f>
        <v>Ab Exercise</v>
      </c>
      <c r="C27" s="96">
        <f>'Cycle 6'!C27</f>
        <v>0</v>
      </c>
      <c r="D27" s="55"/>
      <c r="E27" s="15">
        <f>(G2+1)*C27</f>
        <v>0</v>
      </c>
      <c r="F27" s="60"/>
      <c r="G27" s="15">
        <f>(G2+1)*E27</f>
        <v>0</v>
      </c>
      <c r="H27" s="60"/>
      <c r="I27" s="17">
        <f>C27</f>
        <v>0</v>
      </c>
      <c r="J27" s="24"/>
    </row>
    <row r="28" spans="1:10" ht="14" customHeight="1" thickTop="1">
      <c r="A28" s="150" t="str">
        <f>'Cycle 6'!A28:A33</f>
        <v>Wed - ("Off")</v>
      </c>
      <c r="B28" s="46"/>
      <c r="C28" s="97"/>
      <c r="D28" s="56"/>
      <c r="E28" s="27"/>
      <c r="F28" s="56"/>
      <c r="G28" s="27"/>
      <c r="H28" s="62"/>
      <c r="I28" s="27"/>
      <c r="J28" s="23"/>
    </row>
    <row r="29" spans="1:10" ht="14" customHeight="1">
      <c r="A29" s="151"/>
      <c r="B29" s="44"/>
      <c r="C29" s="89"/>
      <c r="D29" s="57"/>
      <c r="E29" s="29"/>
      <c r="F29" s="57"/>
      <c r="G29" s="29"/>
      <c r="H29" s="57"/>
      <c r="I29" s="29"/>
      <c r="J29" s="24"/>
    </row>
    <row r="30" spans="1:10" ht="14" customHeight="1">
      <c r="A30" s="151"/>
      <c r="B30" s="44"/>
      <c r="C30" s="89"/>
      <c r="D30" s="52"/>
      <c r="E30" s="17"/>
      <c r="F30" s="52"/>
      <c r="G30" s="17"/>
      <c r="H30" s="52"/>
      <c r="I30" s="17"/>
      <c r="J30" s="6"/>
    </row>
    <row r="31" spans="1:10" ht="14" customHeight="1">
      <c r="A31" s="151"/>
      <c r="B31" s="44"/>
      <c r="C31" s="89"/>
      <c r="D31" s="52"/>
      <c r="E31" s="17"/>
      <c r="F31" s="52"/>
      <c r="G31" s="17"/>
      <c r="H31" s="52"/>
      <c r="I31" s="17"/>
      <c r="J31" s="6"/>
    </row>
    <row r="32" spans="1:10" ht="14" customHeight="1">
      <c r="A32" s="151"/>
      <c r="B32" s="44"/>
      <c r="C32" s="89"/>
      <c r="D32" s="52"/>
      <c r="E32" s="17"/>
      <c r="F32" s="52"/>
      <c r="G32" s="17"/>
      <c r="H32" s="52"/>
      <c r="I32" s="17"/>
      <c r="J32" s="6"/>
    </row>
    <row r="33" spans="1:10" ht="14" customHeight="1" thickBot="1">
      <c r="A33" s="152"/>
      <c r="B33" s="45"/>
      <c r="C33" s="98"/>
      <c r="D33" s="53"/>
      <c r="E33" s="49"/>
      <c r="F33" s="53"/>
      <c r="G33" s="49"/>
      <c r="H33" s="53"/>
      <c r="I33" s="49"/>
      <c r="J33" s="9"/>
    </row>
    <row r="34" spans="1:10" ht="14" customHeight="1" thickTop="1">
      <c r="A34" s="139" t="str">
        <f>'Cycle 6'!A34:A42</f>
        <v>Thursday</v>
      </c>
      <c r="B34" s="143" t="s">
        <v>1</v>
      </c>
      <c r="C34" s="18">
        <f>C6*0.4</f>
        <v>24</v>
      </c>
      <c r="D34" s="50">
        <v>5</v>
      </c>
      <c r="E34" s="18">
        <f>C34</f>
        <v>24</v>
      </c>
      <c r="F34" s="50">
        <v>5</v>
      </c>
      <c r="G34" s="18">
        <f>E34</f>
        <v>24</v>
      </c>
      <c r="H34" s="50">
        <v>5</v>
      </c>
      <c r="I34" s="63" t="s">
        <v>20</v>
      </c>
      <c r="J34" s="19" t="s">
        <v>20</v>
      </c>
    </row>
    <row r="35" spans="1:10" ht="14" customHeight="1">
      <c r="A35" s="140"/>
      <c r="B35" s="144"/>
      <c r="C35" s="20">
        <f>C6*0.47</f>
        <v>28.2</v>
      </c>
      <c r="D35" s="54">
        <v>5</v>
      </c>
      <c r="E35" s="83">
        <f>C6*0.5</f>
        <v>30</v>
      </c>
      <c r="F35" s="54">
        <v>5</v>
      </c>
      <c r="G35" s="20">
        <f>E35</f>
        <v>30</v>
      </c>
      <c r="H35" s="54">
        <v>5</v>
      </c>
      <c r="I35" s="64" t="s">
        <v>20</v>
      </c>
      <c r="J35" s="21" t="s">
        <v>20</v>
      </c>
    </row>
    <row r="36" spans="1:10" ht="14" customHeight="1">
      <c r="A36" s="140"/>
      <c r="B36" s="144"/>
      <c r="C36" s="20">
        <f>C6*0.55</f>
        <v>33</v>
      </c>
      <c r="D36" s="54">
        <v>3</v>
      </c>
      <c r="E36" s="83">
        <f>C6*0.6</f>
        <v>36</v>
      </c>
      <c r="F36" s="54">
        <v>3</v>
      </c>
      <c r="G36" s="20">
        <f>E36</f>
        <v>36</v>
      </c>
      <c r="H36" s="54">
        <v>3</v>
      </c>
      <c r="I36" s="64" t="s">
        <v>20</v>
      </c>
      <c r="J36" s="21" t="s">
        <v>20</v>
      </c>
    </row>
    <row r="37" spans="1:10" ht="14" customHeight="1">
      <c r="A37" s="140"/>
      <c r="B37" s="144"/>
      <c r="C37" s="89">
        <f>C6*0.65</f>
        <v>39</v>
      </c>
      <c r="D37" s="52">
        <v>5</v>
      </c>
      <c r="E37" s="17">
        <f>(C6*0.7)</f>
        <v>42</v>
      </c>
      <c r="F37" s="52">
        <v>3</v>
      </c>
      <c r="G37" s="17">
        <f>(C6*0.75)</f>
        <v>45</v>
      </c>
      <c r="H37" s="52">
        <v>5</v>
      </c>
      <c r="I37" s="15">
        <f>(C6*0.4)</f>
        <v>24</v>
      </c>
      <c r="J37" s="6">
        <v>5</v>
      </c>
    </row>
    <row r="38" spans="1:10" ht="14" customHeight="1">
      <c r="A38" s="140"/>
      <c r="B38" s="144"/>
      <c r="C38" s="89">
        <f>C6*0.75</f>
        <v>45</v>
      </c>
      <c r="D38" s="58">
        <v>5</v>
      </c>
      <c r="E38" s="17">
        <f>(C6*0.8)</f>
        <v>48</v>
      </c>
      <c r="F38" s="52">
        <v>3</v>
      </c>
      <c r="G38" s="17">
        <f>(C6*0.85)</f>
        <v>51</v>
      </c>
      <c r="H38" s="52">
        <v>3</v>
      </c>
      <c r="I38" s="17">
        <f>(C6*0.5)</f>
        <v>30</v>
      </c>
      <c r="J38" s="6">
        <v>5</v>
      </c>
    </row>
    <row r="39" spans="1:10" ht="14" customHeight="1">
      <c r="A39" s="140"/>
      <c r="B39" s="144"/>
      <c r="C39" s="91">
        <f>C6*0.85</f>
        <v>51</v>
      </c>
      <c r="D39" s="66">
        <v>5</v>
      </c>
      <c r="E39" s="65">
        <f>(C6*0.9)</f>
        <v>54</v>
      </c>
      <c r="F39" s="67">
        <v>3</v>
      </c>
      <c r="G39" s="65">
        <f>(C6*0.95)</f>
        <v>57</v>
      </c>
      <c r="H39" s="67">
        <v>1</v>
      </c>
      <c r="I39" s="65">
        <f>(C6*0.6)</f>
        <v>36</v>
      </c>
      <c r="J39" s="68">
        <v>5</v>
      </c>
    </row>
    <row r="40" spans="1:10" ht="14" customHeight="1">
      <c r="A40" s="141"/>
      <c r="B40" s="130" t="str">
        <f>'Cycle 6'!B40</f>
        <v>Assistance 1</v>
      </c>
      <c r="C40" s="94">
        <f>'Cycle 6'!C40</f>
        <v>0</v>
      </c>
      <c r="D40" s="70" t="s">
        <v>19</v>
      </c>
      <c r="E40" s="71">
        <f>(G2+1)*C40</f>
        <v>0</v>
      </c>
      <c r="F40" s="73" t="s">
        <v>19</v>
      </c>
      <c r="G40" s="71">
        <f>(G2+1)*E40</f>
        <v>0</v>
      </c>
      <c r="H40" s="73" t="s">
        <v>19</v>
      </c>
      <c r="I40" s="71">
        <f>C40</f>
        <v>0</v>
      </c>
      <c r="J40" s="74" t="s">
        <v>19</v>
      </c>
    </row>
    <row r="41" spans="1:10" ht="14" customHeight="1">
      <c r="A41" s="140"/>
      <c r="B41" s="129" t="str">
        <f>'Cycle 6'!B41</f>
        <v>Assistance 2</v>
      </c>
      <c r="C41" s="95">
        <f>'Cycle 6'!C41</f>
        <v>0</v>
      </c>
      <c r="D41" s="52" t="s">
        <v>19</v>
      </c>
      <c r="E41" s="17">
        <f>(G2+1)*C41</f>
        <v>0</v>
      </c>
      <c r="F41" s="60" t="s">
        <v>19</v>
      </c>
      <c r="G41" s="17">
        <f>(G2+1)*E41</f>
        <v>0</v>
      </c>
      <c r="H41" s="60" t="s">
        <v>19</v>
      </c>
      <c r="I41" s="17">
        <f>C41</f>
        <v>0</v>
      </c>
      <c r="J41" s="22" t="s">
        <v>19</v>
      </c>
    </row>
    <row r="42" spans="1:10" ht="14" customHeight="1" thickBot="1">
      <c r="A42" s="142"/>
      <c r="B42" s="129" t="str">
        <f>'Cycle 6'!B42</f>
        <v>Ab Exercise</v>
      </c>
      <c r="C42" s="96">
        <f>'Cycle 6'!C42</f>
        <v>0</v>
      </c>
      <c r="D42" s="53" t="s">
        <v>18</v>
      </c>
      <c r="E42" s="49">
        <f>(G2+1)*C42</f>
        <v>0</v>
      </c>
      <c r="F42" s="61" t="s">
        <v>18</v>
      </c>
      <c r="G42" s="49">
        <f>(G2+1)*E42</f>
        <v>0</v>
      </c>
      <c r="H42" s="61" t="s">
        <v>18</v>
      </c>
      <c r="I42" s="49">
        <f>C42</f>
        <v>0</v>
      </c>
      <c r="J42" s="25" t="s">
        <v>18</v>
      </c>
    </row>
    <row r="43" spans="1:10" ht="14" customHeight="1" thickTop="1">
      <c r="A43" s="139" t="str">
        <f>'Cycle 6'!A43:A51</f>
        <v>Friday</v>
      </c>
      <c r="B43" s="143" t="s">
        <v>3</v>
      </c>
      <c r="C43" s="18">
        <f>C7*0.4</f>
        <v>12</v>
      </c>
      <c r="D43" s="50">
        <v>5</v>
      </c>
      <c r="E43" s="18">
        <f>C43</f>
        <v>12</v>
      </c>
      <c r="F43" s="50">
        <v>5</v>
      </c>
      <c r="G43" s="18">
        <f>E43</f>
        <v>12</v>
      </c>
      <c r="H43" s="50">
        <v>5</v>
      </c>
      <c r="I43" s="63" t="s">
        <v>20</v>
      </c>
      <c r="J43" s="19" t="s">
        <v>20</v>
      </c>
    </row>
    <row r="44" spans="1:10" ht="14" customHeight="1">
      <c r="A44" s="140"/>
      <c r="B44" s="144"/>
      <c r="C44" s="20">
        <f>C7*0.47</f>
        <v>14.1</v>
      </c>
      <c r="D44" s="54">
        <v>5</v>
      </c>
      <c r="E44" s="83">
        <f>C7*0.5</f>
        <v>15</v>
      </c>
      <c r="F44" s="54">
        <v>5</v>
      </c>
      <c r="G44" s="20">
        <f>E44</f>
        <v>15</v>
      </c>
      <c r="H44" s="54">
        <v>5</v>
      </c>
      <c r="I44" s="64" t="s">
        <v>20</v>
      </c>
      <c r="J44" s="21" t="s">
        <v>20</v>
      </c>
    </row>
    <row r="45" spans="1:10" ht="14" customHeight="1">
      <c r="A45" s="140"/>
      <c r="B45" s="144"/>
      <c r="C45" s="20">
        <f>C7*0.55</f>
        <v>16.5</v>
      </c>
      <c r="D45" s="54">
        <v>3</v>
      </c>
      <c r="E45" s="83">
        <f>C7*0.6</f>
        <v>18</v>
      </c>
      <c r="F45" s="54">
        <v>3</v>
      </c>
      <c r="G45" s="20">
        <f>E45</f>
        <v>18</v>
      </c>
      <c r="H45" s="54">
        <v>3</v>
      </c>
      <c r="I45" s="64" t="s">
        <v>20</v>
      </c>
      <c r="J45" s="21" t="s">
        <v>20</v>
      </c>
    </row>
    <row r="46" spans="1:10" ht="14" customHeight="1">
      <c r="A46" s="140"/>
      <c r="B46" s="144"/>
      <c r="C46" s="89">
        <f>C7*0.65</f>
        <v>19.5</v>
      </c>
      <c r="D46" s="52">
        <v>5</v>
      </c>
      <c r="E46" s="17">
        <f>(C7*0.7)</f>
        <v>21</v>
      </c>
      <c r="F46" s="52">
        <v>3</v>
      </c>
      <c r="G46" s="17">
        <f>(C7*0.75)</f>
        <v>22.5</v>
      </c>
      <c r="H46" s="52">
        <v>5</v>
      </c>
      <c r="I46" s="15">
        <f>(C7*0.4)</f>
        <v>12</v>
      </c>
      <c r="J46" s="6">
        <v>5</v>
      </c>
    </row>
    <row r="47" spans="1:10" ht="14" customHeight="1">
      <c r="A47" s="140"/>
      <c r="B47" s="144"/>
      <c r="C47" s="89">
        <f>C7*0.75</f>
        <v>22.5</v>
      </c>
      <c r="D47" s="58">
        <v>5</v>
      </c>
      <c r="E47" s="17">
        <f>(C7*0.8)</f>
        <v>24</v>
      </c>
      <c r="F47" s="52">
        <v>3</v>
      </c>
      <c r="G47" s="17">
        <f>(C7*0.85)</f>
        <v>25.5</v>
      </c>
      <c r="H47" s="52">
        <v>3</v>
      </c>
      <c r="I47" s="17">
        <f>(C7*0.5)</f>
        <v>15</v>
      </c>
      <c r="J47" s="6">
        <v>5</v>
      </c>
    </row>
    <row r="48" spans="1:10" ht="14" customHeight="1">
      <c r="A48" s="140"/>
      <c r="B48" s="144"/>
      <c r="C48" s="91">
        <f>C7*0.85</f>
        <v>25.5</v>
      </c>
      <c r="D48" s="66">
        <v>5</v>
      </c>
      <c r="E48" s="65">
        <f>(C7*0.9)</f>
        <v>27</v>
      </c>
      <c r="F48" s="67">
        <v>3</v>
      </c>
      <c r="G48" s="65">
        <f>(C7*0.95)</f>
        <v>28.5</v>
      </c>
      <c r="H48" s="67">
        <v>1</v>
      </c>
      <c r="I48" s="65">
        <f>(C7*0.6)</f>
        <v>18</v>
      </c>
      <c r="J48" s="68">
        <v>5</v>
      </c>
    </row>
    <row r="49" spans="1:10" ht="14" customHeight="1">
      <c r="A49" s="141"/>
      <c r="B49" s="130" t="str">
        <f>'Cycle 6'!B49</f>
        <v>Assistance 1</v>
      </c>
      <c r="C49" s="69">
        <f>'Cycle 6'!C49</f>
        <v>0</v>
      </c>
      <c r="D49" s="70" t="s">
        <v>19</v>
      </c>
      <c r="E49" s="71">
        <f>(G2+1)*C49</f>
        <v>0</v>
      </c>
      <c r="F49" s="70" t="s">
        <v>19</v>
      </c>
      <c r="G49" s="71">
        <f>(G2+1)*E49</f>
        <v>0</v>
      </c>
      <c r="H49" s="70" t="s">
        <v>19</v>
      </c>
      <c r="I49" s="71">
        <f>C49</f>
        <v>0</v>
      </c>
      <c r="J49" s="72" t="s">
        <v>19</v>
      </c>
    </row>
    <row r="50" spans="1:10" ht="14" customHeight="1">
      <c r="A50" s="140"/>
      <c r="B50" s="129" t="str">
        <f>'Cycle 6'!B50</f>
        <v>Assistance 2</v>
      </c>
      <c r="C50" s="47">
        <f>'Cycle 6'!C50</f>
        <v>0</v>
      </c>
      <c r="D50" s="52" t="s">
        <v>19</v>
      </c>
      <c r="E50" s="17">
        <f>(G2+1)*C50</f>
        <v>0</v>
      </c>
      <c r="F50" s="52" t="s">
        <v>19</v>
      </c>
      <c r="G50" s="17">
        <f>(G2+1)*E50</f>
        <v>0</v>
      </c>
      <c r="H50" s="52" t="s">
        <v>19</v>
      </c>
      <c r="I50" s="17">
        <f>C50</f>
        <v>0</v>
      </c>
      <c r="J50" s="6" t="s">
        <v>19</v>
      </c>
    </row>
    <row r="51" spans="1:10" ht="14" customHeight="1" thickBot="1">
      <c r="A51" s="142"/>
      <c r="B51" s="129" t="str">
        <f>'Cycle 6'!B51</f>
        <v>Ab Exercise</v>
      </c>
      <c r="C51" s="48">
        <f>'Cycle 6'!C51</f>
        <v>0</v>
      </c>
      <c r="D51" s="53" t="s">
        <v>17</v>
      </c>
      <c r="E51" s="49">
        <f>(G2+1)*C51</f>
        <v>0</v>
      </c>
      <c r="F51" s="53" t="s">
        <v>17</v>
      </c>
      <c r="G51" s="49">
        <f>(G2+1)*E51</f>
        <v>0</v>
      </c>
      <c r="H51" s="53" t="s">
        <v>17</v>
      </c>
      <c r="I51" s="49">
        <f>C51</f>
        <v>0</v>
      </c>
      <c r="J51" s="9" t="s">
        <v>17</v>
      </c>
    </row>
    <row r="52" spans="1:10" ht="14" customHeight="1" thickTop="1">
      <c r="A52" s="136" t="str">
        <f>'Cycle 6'!A52:A57</f>
        <v>Sat or Sun - ("Off")</v>
      </c>
      <c r="B52" s="26"/>
      <c r="C52" s="27"/>
      <c r="D52" s="56"/>
      <c r="E52" s="27"/>
      <c r="F52" s="56"/>
      <c r="G52" s="27"/>
      <c r="H52" s="56"/>
      <c r="I52" s="27"/>
      <c r="J52" s="23"/>
    </row>
    <row r="53" spans="1:10" ht="14" customHeight="1">
      <c r="A53" s="137"/>
      <c r="B53" s="28"/>
      <c r="C53" s="29"/>
      <c r="D53" s="57"/>
      <c r="E53" s="29"/>
      <c r="F53" s="57"/>
      <c r="G53" s="29"/>
      <c r="H53" s="57"/>
      <c r="I53" s="29"/>
      <c r="J53" s="24"/>
    </row>
    <row r="54" spans="1:10" ht="14" customHeight="1">
      <c r="A54" s="137"/>
      <c r="B54" s="28"/>
      <c r="C54" s="29"/>
      <c r="D54" s="57"/>
      <c r="E54" s="29"/>
      <c r="F54" s="57"/>
      <c r="G54" s="29"/>
      <c r="H54" s="57"/>
      <c r="I54" s="29"/>
      <c r="J54" s="24"/>
    </row>
    <row r="55" spans="1:10" ht="14" customHeight="1">
      <c r="A55" s="137"/>
      <c r="B55" s="28"/>
      <c r="C55" s="29"/>
      <c r="D55" s="57"/>
      <c r="E55" s="29"/>
      <c r="F55" s="57"/>
      <c r="G55" s="29"/>
      <c r="H55" s="57"/>
      <c r="I55" s="29"/>
      <c r="J55" s="24"/>
    </row>
    <row r="56" spans="1:10" ht="14" customHeight="1">
      <c r="A56" s="137"/>
      <c r="B56" s="28"/>
      <c r="C56" s="29"/>
      <c r="D56" s="57"/>
      <c r="E56" s="29"/>
      <c r="F56" s="57"/>
      <c r="G56" s="29"/>
      <c r="H56" s="57"/>
      <c r="I56" s="29"/>
      <c r="J56" s="24"/>
    </row>
    <row r="57" spans="1:10" ht="14" customHeight="1" thickBot="1">
      <c r="A57" s="138"/>
      <c r="B57" s="30"/>
      <c r="C57" s="31"/>
      <c r="D57" s="59"/>
      <c r="E57" s="31"/>
      <c r="F57" s="59"/>
      <c r="G57" s="31"/>
      <c r="H57" s="59"/>
      <c r="I57" s="31"/>
      <c r="J57" s="32"/>
    </row>
    <row r="58" spans="1:10" ht="14" customHeight="1" thickTop="1"/>
    <row r="59" spans="1:10" ht="14" customHeight="1">
      <c r="C59" s="161" t="s">
        <v>50</v>
      </c>
      <c r="D59" s="161"/>
      <c r="E59" s="161"/>
      <c r="F59" s="161"/>
      <c r="G59" s="161"/>
    </row>
    <row r="60" spans="1:10" ht="14" customHeight="1">
      <c r="B60" s="112" t="s">
        <v>44</v>
      </c>
      <c r="C60" s="35">
        <v>1</v>
      </c>
      <c r="D60" s="35">
        <v>2</v>
      </c>
      <c r="E60" s="35">
        <v>3</v>
      </c>
      <c r="G60" s="35" t="s">
        <v>27</v>
      </c>
    </row>
    <row r="61" spans="1:10" ht="14" customHeight="1">
      <c r="B61" s="3" t="s">
        <v>0</v>
      </c>
      <c r="C61" s="108">
        <f>('Cycle 6'!C15*'Cycle 6'!D15*0.033333+'Cycle 6'!C15)</f>
        <v>49.583262500000004</v>
      </c>
      <c r="D61" s="108">
        <f>('Cycle 6'!E15*'Cycle 6'!F15*0.033333+'Cycle 6'!E15)</f>
        <v>49.499955</v>
      </c>
      <c r="E61" s="108">
        <f>('Cycle 6'!G15*'Cycle 6'!H15*0.033333+'Cycle 6'!G15)</f>
        <v>49.0833175</v>
      </c>
      <c r="F61" s="108"/>
      <c r="G61" s="108">
        <f>MAX(C61:E61)</f>
        <v>49.583262500000004</v>
      </c>
    </row>
    <row r="62" spans="1:10" ht="14" customHeight="1">
      <c r="B62" s="3" t="s">
        <v>2</v>
      </c>
      <c r="C62" s="108">
        <f>('Cycle 6'!C24*'Cycle 6'!D24*0.033333+'Cycle 6'!C24)</f>
        <v>24.791631250000002</v>
      </c>
      <c r="D62" s="108">
        <f>('Cycle 6'!E24*'Cycle 6'!F24*0.033333+'Cycle 6'!E24)</f>
        <v>24.7499775</v>
      </c>
      <c r="E62" s="108">
        <f>('Cycle 6'!G24*'Cycle 6'!H24*0.033333+'Cycle 6'!G24)</f>
        <v>24.54165875</v>
      </c>
      <c r="F62" s="108"/>
      <c r="G62" s="108">
        <f>MAX(C62:E62)</f>
        <v>24.791631250000002</v>
      </c>
    </row>
    <row r="63" spans="1:10" ht="14" customHeight="1">
      <c r="B63" s="3" t="s">
        <v>1</v>
      </c>
      <c r="C63" s="108">
        <f>('Cycle 6'!C39*'Cycle 6'!D39*0.033333+'Cycle 6'!C39)</f>
        <v>49.583262500000004</v>
      </c>
      <c r="D63" s="108">
        <f>('Cycle 6'!E39*'Cycle 6'!F39*0.033333+'Cycle 6'!E39)</f>
        <v>49.499955</v>
      </c>
      <c r="E63" s="108">
        <f>('Cycle 6'!G39*'Cycle 6'!H39*0.033333+'Cycle 6'!G39)</f>
        <v>49.0833175</v>
      </c>
      <c r="F63" s="108"/>
      <c r="G63" s="108">
        <f>MAX(C63:E63)</f>
        <v>49.583262500000004</v>
      </c>
    </row>
    <row r="64" spans="1:10" ht="14" customHeight="1">
      <c r="B64" s="3" t="s">
        <v>3</v>
      </c>
      <c r="C64" s="108">
        <f>('Cycle 6'!C48*'Cycle 6'!D48*0.033333+'Cycle 6'!C48)</f>
        <v>24.791631250000002</v>
      </c>
      <c r="D64" s="108">
        <f>('Cycle 6'!E48*'Cycle 6'!F48*0.033333+'Cycle 6'!E48)</f>
        <v>24.7499775</v>
      </c>
      <c r="E64" s="108">
        <f>('Cycle 6'!G48*'Cycle 6'!H48*0.033333+'Cycle 6'!G48)</f>
        <v>24.54165875</v>
      </c>
      <c r="F64" s="108"/>
      <c r="G64" s="108">
        <f>MAX(C64:E64)</f>
        <v>24.791631250000002</v>
      </c>
    </row>
    <row r="65" ht="14" customHeight="1"/>
  </sheetData>
  <mergeCells count="22">
    <mergeCell ref="A52:A57"/>
    <mergeCell ref="C59:G59"/>
    <mergeCell ref="A19:A27"/>
    <mergeCell ref="B19:B24"/>
    <mergeCell ref="A28:A33"/>
    <mergeCell ref="A34:A42"/>
    <mergeCell ref="B34:B39"/>
    <mergeCell ref="A43:A51"/>
    <mergeCell ref="B43:B48"/>
    <mergeCell ref="A10:A18"/>
    <mergeCell ref="B10:B15"/>
    <mergeCell ref="E1:F1"/>
    <mergeCell ref="I1:K7"/>
    <mergeCell ref="B2:D2"/>
    <mergeCell ref="E2:F2"/>
    <mergeCell ref="B3:C3"/>
    <mergeCell ref="E3:F3"/>
    <mergeCell ref="B8:B9"/>
    <mergeCell ref="C8:D8"/>
    <mergeCell ref="E8:F8"/>
    <mergeCell ref="G8:H8"/>
    <mergeCell ref="I8:J8"/>
  </mergeCells>
  <hyperlinks>
    <hyperlink ref="B2" r:id="rId1"/>
  </hyperlinks>
  <pageMargins left="0.5" right="0.5" top="0.5" bottom="0.6" header="0.2" footer="0.3"/>
  <pageSetup orientation="portrait" horizontalDpi="4294967292" verticalDpi="4294967292"/>
  <headerFooter>
    <oddFooter>&amp;L&amp;"Calibri,Regular"&amp;K000000&amp;F&amp;R&amp;"Calibri,Regular"&amp;K000000&amp;A</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4" id="{2200561F-ED8D-E247-90E5-4A954B3F4458}">
            <xm:f>((G4*0.9)&gt;'Cycle 4'!C4+20)</xm:f>
            <x14:dxf>
              <font>
                <color rgb="FF006100"/>
              </font>
              <fill>
                <patternFill>
                  <bgColor rgb="FFC6EFCE"/>
                </patternFill>
              </fill>
            </x14:dxf>
          </x14:cfRule>
          <xm:sqref>C4</xm:sqref>
        </x14:conditionalFormatting>
        <x14:conditionalFormatting xmlns:xm="http://schemas.microsoft.com/office/excel/2006/main">
          <x14:cfRule type="expression" priority="3" id="{5F1BB83B-8E7F-CC44-9323-47F572A5C691}">
            <xm:f>((G5*0.9)&gt;'Cycle 4'!C5+10)</xm:f>
            <x14:dxf>
              <font>
                <color rgb="FF006100"/>
              </font>
              <fill>
                <patternFill>
                  <bgColor rgb="FFC6EFCE"/>
                </patternFill>
              </fill>
            </x14:dxf>
          </x14:cfRule>
          <xm:sqref>C5</xm:sqref>
        </x14:conditionalFormatting>
        <x14:conditionalFormatting xmlns:xm="http://schemas.microsoft.com/office/excel/2006/main">
          <x14:cfRule type="expression" priority="2" id="{7567D6F0-E2B4-AC41-AAFB-82B522813CC3}">
            <xm:f>((G6*0.9)&gt;'Cycle 4'!C6+20)</xm:f>
            <x14:dxf>
              <font>
                <color rgb="FF006100"/>
              </font>
              <fill>
                <patternFill>
                  <bgColor rgb="FFC6EFCE"/>
                </patternFill>
              </fill>
            </x14:dxf>
          </x14:cfRule>
          <xm:sqref>C6</xm:sqref>
        </x14:conditionalFormatting>
        <x14:conditionalFormatting xmlns:xm="http://schemas.microsoft.com/office/excel/2006/main">
          <x14:cfRule type="expression" priority="1" id="{78FFDC4C-7536-0C44-9FF3-BFEA2627D8D7}">
            <xm:f>((G7*0.9)&gt;'Cycle 4'!C7+10)</xm:f>
            <x14:dxf>
              <font>
                <color rgb="FF006100"/>
              </font>
              <fill>
                <patternFill>
                  <bgColor rgb="FFC6EFCE"/>
                </patternFill>
              </fill>
            </x14:dxf>
          </x14:cfRule>
          <xm:sqref>C7</xm:sqref>
        </x14:conditionalFormatting>
      </x14:conditionalFormatting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DESTRUCTIONS</vt:lpstr>
      <vt:lpstr>Cycle 1</vt:lpstr>
      <vt:lpstr>Cycle 2</vt:lpstr>
      <vt:lpstr>Cycle 3</vt:lpstr>
      <vt:lpstr>Cycle 4</vt:lpstr>
      <vt:lpstr>Cycle 5</vt:lpstr>
      <vt:lpstr>Cycle 6</vt:lpstr>
      <vt:lpstr>Cycle 7</vt:lpstr>
    </vt:vector>
  </TitlesOfParts>
  <Manager/>
  <Company>www.diy-strengthtraining.com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Jim Wendler 5-3-1 Workout Spreadsheet </dc:title>
  <dc:subject/>
  <dc:creator>Travis Hlavka</dc:creator>
  <cp:keywords>5 3 1 workout, jim wendler 5 3 1, 531 workout, wendler 531, 5 3 1 routine, 5 3 1 spreadsheet, wendler 5 3 1 spreadsheet, 5 3 1 workout spreadsheet, jim wendler 531, 531 spreadsheet, wendler 5 3 1 program, wendlers 531, 5 3 1 wendler</cp:keywords>
  <dc:description>Jim Wendler 5-3-1 Workout Spreadsheet _x000d__x000d_www.diy-strengthtraining.com</dc:description>
  <cp:lastModifiedBy>Travis Hlavka</cp:lastModifiedBy>
  <cp:lastPrinted>2012-08-25T06:08:26Z</cp:lastPrinted>
  <dcterms:created xsi:type="dcterms:W3CDTF">2009-09-16T18:06:06Z</dcterms:created>
  <dcterms:modified xsi:type="dcterms:W3CDTF">2012-08-28T06:59:21Z</dcterms:modified>
  <cp:category/>
</cp:coreProperties>
</file>